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5480" windowHeight="10920" tabRatio="865" firstSheet="15" activeTab="22"/>
  </bookViews>
  <sheets>
    <sheet name="ДЕМОГРАФИЈА" sheetId="1" r:id="rId1"/>
    <sheet name="ПРЕДШКОЛСКА" sheetId="2" r:id="rId2"/>
    <sheet name="РАЗВОЈНО" sheetId="3" r:id="rId3"/>
    <sheet name="ШКОЛСКА" sheetId="4" r:id="rId4"/>
    <sheet name="САВ. ЗА МЛАДЕ" sheetId="5" r:id="rId5"/>
    <sheet name="ЖЕНЕ" sheetId="6" r:id="rId6"/>
    <sheet name="ОДРАСЛИ" sheetId="7" r:id="rId7"/>
    <sheet name="ПРЕВЕНТИВНИ ЦЕНТАР" sheetId="8" r:id="rId8"/>
    <sheet name="КУЋНО ДЗ" sheetId="9" r:id="rId9"/>
    <sheet name="ПАТРОНАЖА" sheetId="10" r:id="rId10"/>
    <sheet name="ЛАБОРАТОРИЈА" sheetId="11" r:id="rId11"/>
    <sheet name="РТГ И УЗ" sheetId="12" r:id="rId12"/>
    <sheet name="ИНТЕРНА" sheetId="13" r:id="rId13"/>
    <sheet name="ОФТАЛМОЛОГИЈА" sheetId="14" r:id="rId14"/>
    <sheet name="ФИЗИКАЛНА" sheetId="15" r:id="rId15"/>
    <sheet name="ОРЛ" sheetId="16" r:id="rId16"/>
    <sheet name="ПСИХИЈАТРИЈА" sheetId="17" r:id="rId17"/>
    <sheet name="ДЕРМАТОВЕНЕРОЛОГИЈА" sheetId="18" r:id="rId18"/>
    <sheet name="СЛУЖБА СТОМАТОЛОГИЈЕ" sheetId="19" r:id="rId19"/>
    <sheet name="Стоматологија 2" sheetId="20" r:id="rId20"/>
    <sheet name="СПОРТСКА МЕДИЦИНА" sheetId="21" r:id="rId21"/>
    <sheet name="ОЦЕНА И МИШЉЕЊЕ" sheetId="22" r:id="rId22"/>
    <sheet name="ЛЕКОВИ" sheetId="23" r:id="rId23"/>
    <sheet name="САНИТЕТСКИ И ПОТРОШНИ МАТЕРИЈАЛ" sheetId="24" r:id="rId24"/>
    <sheet name="СОЦИЈАЛНА МЕДИЦИНА" sheetId="25" r:id="rId25"/>
  </sheets>
  <definedNames>
    <definedName name="_xlnm.Print_Area" localSheetId="9">'ПАТРОНАЖА'!$A$1:$F$30</definedName>
    <definedName name="_xlnm.Print_Titles" localSheetId="10">'ЛАБОРАТОРИЈА'!$3:$3</definedName>
  </definedNames>
  <calcPr fullCalcOnLoad="1"/>
</workbook>
</file>

<file path=xl/sharedStrings.xml><?xml version="1.0" encoding="utf-8"?>
<sst xmlns="http://schemas.openxmlformats.org/spreadsheetml/2006/main" count="1857" uniqueCount="1235">
  <si>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</si>
  <si>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</si>
  <si>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</si>
  <si>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</si>
  <si>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Рендген графија дојке у два правца (мамографија)</t>
  </si>
  <si>
    <t>Контролни преглед деце (у 3. години)</t>
  </si>
  <si>
    <t>Контролни преглед деце (у 5. години)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</si>
  <si>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</si>
  <si>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</si>
  <si>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</si>
  <si>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</si>
  <si>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</si>
  <si>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</si>
  <si>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</si>
  <si>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</si>
  <si>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</si>
  <si>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</si>
  <si>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</si>
  <si>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</si>
  <si>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</si>
  <si>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</si>
  <si>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</si>
  <si>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</si>
  <si>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</si>
  <si>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</si>
  <si>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</si>
  <si>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</si>
  <si>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</si>
  <si>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</si>
  <si>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</si>
  <si>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</si>
  <si>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</si>
  <si>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</si>
  <si>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</si>
  <si>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</si>
  <si>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</si>
  <si>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</si>
  <si>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</si>
  <si>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</si>
  <si>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</si>
  <si>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</si>
  <si>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</si>
  <si>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</si>
  <si>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</si>
  <si>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</si>
  <si>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</si>
  <si>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</si>
  <si>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</si>
  <si>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</si>
  <si>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</si>
  <si>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Поновни преглед деце ради лечења</t>
  </si>
  <si>
    <t xml:space="preserve">Инструментација/ катетеризација - опште </t>
  </si>
  <si>
    <t>РАД ЛЕКАРА</t>
  </si>
  <si>
    <t>РАД ПСИХОЛОГА</t>
  </si>
  <si>
    <t>Индивидуална психотерапија</t>
  </si>
  <si>
    <t>Групна психотерапија</t>
  </si>
  <si>
    <t>РАД СОЦИЈАЛНОГ РАДНИКА</t>
  </si>
  <si>
    <t>Индивидуални здравствено-васпитни рад</t>
  </si>
  <si>
    <t>Гинеколога</t>
  </si>
  <si>
    <t>Педијатра</t>
  </si>
  <si>
    <t>Психолога</t>
  </si>
  <si>
    <t>Осталих стручњака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</si>
  <si>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</si>
  <si>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</si>
  <si>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</si>
  <si>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</si>
  <si>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</si>
  <si>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</si>
  <si>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</si>
  <si>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</si>
  <si>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</si>
  <si>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</si>
  <si>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</si>
  <si>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</si>
  <si>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</si>
  <si>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</si>
  <si>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</si>
  <si>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</si>
  <si>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</si>
  <si>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</si>
  <si>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</si>
  <si>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</si>
  <si>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</si>
  <si>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</si>
  <si>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</si>
  <si>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</si>
  <si>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</si>
  <si>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</si>
  <si>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</si>
  <si>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</si>
  <si>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</si>
  <si>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</si>
  <si>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</si>
  <si>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</si>
  <si>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</si>
  <si>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</si>
  <si>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</si>
  <si>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</si>
  <si>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</si>
  <si>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</si>
  <si>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</si>
  <si>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</si>
  <si>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</si>
  <si>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</si>
  <si>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</si>
  <si>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</si>
  <si>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</si>
  <si>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</si>
  <si>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</si>
  <si>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</si>
  <si>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</si>
  <si>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</si>
  <si>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</si>
  <si>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</si>
  <si>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</si>
  <si>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</si>
  <si>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</si>
  <si>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</si>
  <si>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</si>
  <si>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</si>
  <si>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</si>
  <si>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</si>
  <si>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</si>
  <si>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</si>
  <si>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</si>
  <si>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</si>
  <si>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</si>
  <si>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 xml:space="preserve">Дерматовенеролошки преглед - први </t>
  </si>
  <si>
    <t>ТРУДНИЦА</t>
  </si>
  <si>
    <t>МАЛО И ПРЕДШКОЛСКО ДЕТЕ (4 год.)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</si>
  <si>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</si>
  <si>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</si>
  <si>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</si>
  <si>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</si>
  <si>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</si>
  <si>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Кинезитерапија болести</t>
  </si>
  <si>
    <t>Инструментација предела ува, носа и ждрела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</si>
  <si>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</si>
  <si>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</si>
  <si>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</si>
  <si>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</si>
  <si>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</si>
  <si>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</si>
  <si>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 xml:space="preserve">ПРЕВЕНТИВА 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</si>
  <si>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</si>
  <si>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</si>
  <si>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</si>
  <si>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</si>
  <si>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</si>
  <si>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</si>
  <si>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</si>
  <si>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</si>
  <si>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</si>
  <si>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</si>
  <si>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</si>
  <si>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</si>
  <si>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</si>
  <si>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</si>
  <si>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</si>
  <si>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</si>
  <si>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</si>
  <si>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</si>
  <si>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</si>
  <si>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</si>
  <si>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8</t>
  </si>
  <si>
    <t>Табела бр. 9</t>
  </si>
  <si>
    <t>Табела бр. 10</t>
  </si>
  <si>
    <t>Табела бр. 11</t>
  </si>
  <si>
    <t>Табела бр. 13</t>
  </si>
  <si>
    <t>Табела бр. 14</t>
  </si>
  <si>
    <t>Рендген дијагностика у стоматологији</t>
  </si>
  <si>
    <t>Табела бр. 23</t>
  </si>
  <si>
    <t>Табела бр. 24</t>
  </si>
  <si>
    <t>Табела бр. 25</t>
  </si>
  <si>
    <t>Табела бр. 26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</si>
  <si>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</si>
  <si>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</si>
  <si>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</si>
  <si>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</si>
  <si>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</si>
  <si>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</si>
  <si>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</si>
  <si>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</si>
  <si>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</si>
  <si>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</si>
  <si>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</si>
  <si>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</si>
  <si>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</si>
  <si>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</si>
  <si>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</si>
  <si>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</si>
  <si>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</si>
  <si>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</si>
  <si>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</si>
  <si>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</si>
  <si>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</si>
  <si>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Завоји/ тамп. која се односи на предео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</si>
  <si>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</si>
  <si>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</si>
  <si>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</si>
  <si>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</si>
  <si>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</si>
  <si>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</si>
  <si>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</si>
  <si>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</si>
  <si>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</si>
  <si>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</si>
  <si>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</si>
  <si>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</si>
  <si>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</si>
  <si>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</si>
  <si>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</si>
  <si>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</si>
  <si>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</si>
  <si>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</si>
  <si>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</si>
  <si>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</si>
  <si>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</si>
  <si>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</si>
  <si>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Инц./ дрен./ исп./одстр. теч. прод. упалних процеса - опште</t>
  </si>
  <si>
    <t>УКУПНО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</si>
  <si>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</si>
  <si>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</si>
  <si>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</si>
  <si>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</si>
  <si>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</si>
  <si>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</si>
  <si>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</si>
  <si>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Радиолошка дијагностика</t>
  </si>
  <si>
    <t>Специјалистичко консултативна служба</t>
  </si>
  <si>
    <t>Интерна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</si>
  <si>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</si>
  <si>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</si>
  <si>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</si>
  <si>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</si>
  <si>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</si>
  <si>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</si>
  <si>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</si>
  <si>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</si>
  <si>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</si>
  <si>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</si>
  <si>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</si>
  <si>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</si>
  <si>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</si>
  <si>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</si>
  <si>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</si>
  <si>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</si>
  <si>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УКУПНО:</t>
  </si>
  <si>
    <t xml:space="preserve">Први преглед деце ради лечења </t>
  </si>
  <si>
    <t>Први преглед деце ради лечења (Tерен)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</si>
  <si>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</si>
  <si>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</si>
  <si>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</si>
  <si>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</si>
  <si>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Први преглед деце, школске деце и омладине ради лечења</t>
  </si>
  <si>
    <t>Лабораторијска дијагностика</t>
  </si>
  <si>
    <t>03</t>
  </si>
  <si>
    <t>10</t>
  </si>
  <si>
    <t>05</t>
  </si>
  <si>
    <t>02</t>
  </si>
  <si>
    <t>01</t>
  </si>
  <si>
    <t>00</t>
  </si>
  <si>
    <t>KУРАТИВА/ Прегледи лекара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</si>
  <si>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</si>
  <si>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</si>
  <si>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</si>
  <si>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</si>
  <si>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</si>
  <si>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</si>
  <si>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</si>
  <si>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</si>
  <si>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</si>
  <si>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</si>
  <si>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</si>
  <si>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Број пацијената на кућном лечењу и нези</t>
  </si>
  <si>
    <t>УКУПНО ПРЕВЕНТИВА</t>
  </si>
  <si>
    <t xml:space="preserve">Прегледи </t>
  </si>
  <si>
    <t>I ГОДИНА  (19 година)(уписани)</t>
  </si>
  <si>
    <t>III ГОДИНА (21 година)</t>
  </si>
  <si>
    <t>РАД ДЕФЕКТОЛОГА (ЛОГОПЕДА)</t>
  </si>
  <si>
    <t>1059 - САВЕТОВАЛИШТЕ ЗА МЛАДЕ</t>
  </si>
  <si>
    <t xml:space="preserve"> (1020 Т*)-  КУЋНО ЛЕЧЕЊЕ,  НЕГА И ПАЛИЈАТИВНО ЗБРИЊАВАЊЕ - ДОМ ЗДРАВЉА</t>
  </si>
  <si>
    <t xml:space="preserve">Тест функције говора 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</si>
  <si>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</si>
  <si>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</si>
  <si>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</si>
  <si>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</si>
  <si>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</si>
  <si>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</si>
  <si>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</si>
  <si>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</si>
  <si>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>Број корисника услуга</t>
  </si>
  <si>
    <t xml:space="preserve"> ПРВА ПОСЕТА</t>
  </si>
  <si>
    <t>ПОНОВНА ПОСЕТА</t>
  </si>
  <si>
    <t>ПОСЕТА ПАТРОНАЖНЕ СЕСТРЕ ПОРОДИЦИ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</si>
  <si>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</si>
  <si>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</si>
  <si>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</si>
  <si>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</si>
  <si>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</si>
  <si>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</si>
  <si>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>Број корисника који су користили терапијске услуге</t>
  </si>
  <si>
    <t>Табела бр 20</t>
  </si>
  <si>
    <t>Табела бр. 27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</si>
  <si>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</si>
  <si>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</si>
  <si>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</si>
  <si>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</si>
  <si>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</si>
  <si>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</si>
  <si>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</si>
  <si>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</si>
  <si>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</si>
  <si>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</si>
  <si>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</si>
  <si>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</si>
  <si>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</si>
  <si>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</si>
  <si>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</si>
  <si>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</si>
  <si>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</si>
  <si>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</si>
  <si>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</si>
  <si>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</si>
  <si>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</si>
  <si>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</si>
  <si>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</si>
  <si>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</si>
  <si>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</si>
  <si>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</si>
  <si>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</si>
  <si>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</si>
  <si>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</si>
  <si>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</si>
  <si>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</si>
  <si>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</si>
  <si>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Ексфолијативна цитологија ткива репродукт. органа жене - неаутоматизована припрема и неаутоматизовано бојење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</si>
  <si>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</si>
  <si>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</si>
  <si>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</si>
  <si>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</si>
  <si>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</si>
  <si>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</si>
  <si>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</si>
  <si>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</si>
  <si>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</si>
  <si>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</si>
  <si>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</si>
  <si>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</si>
  <si>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</si>
  <si>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</si>
  <si>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</si>
  <si>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</si>
  <si>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</si>
  <si>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</si>
  <si>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</si>
  <si>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</si>
  <si>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</si>
  <si>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</si>
  <si>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</si>
  <si>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</si>
  <si>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</si>
  <si>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</si>
  <si>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</si>
  <si>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</si>
  <si>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</si>
  <si>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</si>
  <si>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</si>
  <si>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</si>
  <si>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ХХХХ - СПОРТСКА МЕДИЦИНА</t>
  </si>
  <si>
    <t>Планирају установе које имају специјалисту медицине спорта/спортске медицине</t>
  </si>
  <si>
    <t>Поновни преглед деце ради лечења (Tерен)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</si>
  <si>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</si>
  <si>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</si>
  <si>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</si>
  <si>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</si>
  <si>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</si>
  <si>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</si>
  <si>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</si>
  <si>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</si>
  <si>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</si>
  <si>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</si>
  <si>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</si>
  <si>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</si>
  <si>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</si>
  <si>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</si>
  <si>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</si>
  <si>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</si>
  <si>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</si>
  <si>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</si>
  <si>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</si>
  <si>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А</t>
  </si>
  <si>
    <t>А за социјалног радника</t>
  </si>
  <si>
    <t>А за гинеколога</t>
  </si>
  <si>
    <t>А за педијатра</t>
  </si>
  <si>
    <t>А за психолога</t>
  </si>
  <si>
    <t xml:space="preserve">А остали сарадници </t>
  </si>
  <si>
    <t>Број парова укључених у школу родитељства</t>
  </si>
  <si>
    <t xml:space="preserve">** Установе са Саветовалиштем за дијабет </t>
  </si>
  <si>
    <t xml:space="preserve">2400141, 2400158 </t>
  </si>
  <si>
    <t>2400133, 2400166</t>
  </si>
  <si>
    <t>Терапија болести зуба са 
ендодонцијом</t>
  </si>
  <si>
    <t>2400943, 950, 2401347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</si>
  <si>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</si>
  <si>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</si>
  <si>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</si>
  <si>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</si>
  <si>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>КУРАТИВА/Прегледи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</si>
  <si>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</si>
  <si>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</si>
  <si>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</si>
  <si>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Здравствена нега болесника у стану/кући (палијативно збрињавање)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</si>
  <si>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</si>
  <si>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</si>
  <si>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</si>
  <si>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 xml:space="preserve"> ЗДРАВСТВЕНО ВАСПИТАЊЕ</t>
  </si>
  <si>
    <t xml:space="preserve">А </t>
  </si>
  <si>
    <t>ПРЕВЕНТИВА/ Прегледи лекара</t>
  </si>
  <si>
    <t>КУРАТИВА/Прегледи, дијагностика и терапија</t>
  </si>
  <si>
    <t>Контролни преглед деце (за децу са ризоком)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</si>
  <si>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</si>
  <si>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</si>
  <si>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</si>
  <si>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</si>
  <si>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</si>
  <si>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</si>
  <si>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</si>
  <si>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</si>
  <si>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</si>
  <si>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</si>
  <si>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</si>
  <si>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</si>
  <si>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</si>
  <si>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</si>
  <si>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</si>
  <si>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</si>
  <si>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</si>
  <si>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</si>
  <si>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>ГРУПА САНИТЕТСКОГ МАТЕРИЈАЛА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</si>
  <si>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</si>
  <si>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</si>
  <si>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</si>
  <si>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</si>
  <si>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</si>
  <si>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</si>
  <si>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</si>
  <si>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</si>
  <si>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</si>
  <si>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</si>
  <si>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</si>
  <si>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</si>
  <si>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</si>
  <si>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</si>
  <si>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</si>
  <si>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</si>
  <si>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</si>
  <si>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</si>
  <si>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</si>
  <si>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</si>
  <si>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</si>
  <si>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</si>
  <si>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</si>
  <si>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</si>
  <si>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</si>
  <si>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</si>
  <si>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</si>
  <si>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</si>
  <si>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</si>
  <si>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</si>
  <si>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</si>
  <si>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</si>
  <si>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</si>
  <si>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</si>
  <si>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</si>
  <si>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</si>
  <si>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</si>
  <si>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</si>
  <si>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</si>
  <si>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</si>
  <si>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</si>
  <si>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</si>
  <si>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</si>
  <si>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</si>
  <si>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</si>
  <si>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</si>
  <si>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</si>
  <si>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</si>
  <si>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</si>
  <si>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</si>
  <si>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</si>
  <si>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</si>
  <si>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</si>
  <si>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</si>
  <si>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</si>
  <si>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</si>
  <si>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</si>
  <si>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</si>
  <si>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</si>
  <si>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</si>
  <si>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</si>
  <si>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</si>
  <si>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</si>
  <si>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</si>
  <si>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</si>
  <si>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</si>
  <si>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</si>
  <si>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</si>
  <si>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</si>
  <si>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</si>
  <si>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</si>
  <si>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</si>
  <si>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</si>
  <si>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</si>
  <si>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</si>
  <si>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</si>
  <si>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</si>
  <si>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</si>
  <si>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</si>
  <si>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</si>
  <si>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</si>
  <si>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</si>
  <si>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</si>
  <si>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</si>
  <si>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</si>
  <si>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</si>
  <si>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</si>
  <si>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</si>
  <si>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</si>
  <si>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</si>
  <si>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</si>
  <si>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</si>
  <si>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</si>
  <si>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</si>
  <si>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</si>
  <si>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</si>
  <si>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</si>
  <si>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</si>
  <si>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</si>
  <si>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</si>
  <si>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</si>
  <si>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</si>
  <si>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</si>
  <si>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</si>
  <si>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</si>
  <si>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</si>
  <si>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</si>
  <si>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</si>
  <si>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</si>
  <si>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</si>
  <si>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</si>
  <si>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</si>
  <si>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</si>
  <si>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</si>
  <si>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</si>
  <si>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</si>
  <si>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</si>
  <si>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</si>
  <si>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</si>
  <si>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</si>
  <si>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</si>
  <si>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</si>
  <si>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</si>
  <si>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</si>
  <si>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</si>
  <si>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</si>
  <si>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</si>
  <si>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</si>
  <si>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</si>
  <si>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</si>
  <si>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</si>
  <si>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</si>
  <si>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</si>
  <si>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</si>
  <si>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</si>
  <si>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</si>
  <si>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</si>
  <si>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</si>
  <si>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</si>
  <si>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</si>
  <si>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</si>
  <si>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</si>
  <si>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</si>
  <si>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</si>
  <si>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</si>
  <si>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</si>
  <si>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</si>
  <si>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</si>
  <si>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</si>
  <si>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</si>
  <si>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</si>
  <si>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</si>
  <si>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</si>
  <si>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</si>
  <si>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</si>
  <si>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</si>
  <si>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</si>
  <si>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</si>
  <si>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</si>
  <si>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</si>
  <si>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</si>
  <si>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</si>
  <si>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</si>
  <si>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</si>
  <si>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</si>
  <si>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</si>
  <si>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</si>
  <si>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</si>
  <si>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</si>
  <si>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</si>
  <si>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</si>
  <si>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</si>
  <si>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</si>
  <si>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</si>
  <si>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</si>
  <si>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</si>
  <si>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</si>
  <si>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</si>
  <si>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</si>
  <si>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</si>
  <si>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</si>
  <si>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</si>
  <si>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</si>
  <si>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</si>
  <si>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</si>
  <si>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</si>
  <si>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</si>
  <si>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</si>
  <si>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</si>
  <si>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</si>
  <si>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</si>
  <si>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</si>
  <si>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</si>
  <si>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</si>
  <si>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</si>
  <si>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</si>
  <si>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</si>
  <si>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</si>
  <si>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</si>
  <si>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</si>
  <si>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</si>
  <si>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</si>
  <si>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</si>
  <si>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</si>
  <si>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</si>
  <si>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</si>
  <si>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</si>
  <si>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</si>
  <si>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</si>
  <si>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</si>
  <si>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</si>
  <si>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</si>
  <si>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</si>
  <si>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</si>
  <si>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</si>
  <si>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</si>
  <si>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</si>
  <si>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</si>
  <si>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</si>
  <si>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</si>
  <si>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</si>
  <si>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</si>
  <si>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</si>
  <si>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</si>
  <si>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</si>
  <si>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</si>
  <si>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</si>
  <si>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</si>
  <si>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</si>
  <si>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</si>
  <si>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</si>
  <si>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</si>
  <si>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</si>
  <si>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</si>
  <si>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</si>
  <si>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</si>
  <si>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</si>
  <si>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</si>
  <si>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</si>
  <si>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</si>
  <si>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</si>
  <si>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</si>
  <si>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</si>
  <si>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</si>
  <si>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</si>
  <si>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</si>
  <si>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</si>
  <si>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</si>
  <si>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</si>
  <si>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</si>
  <si>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</si>
  <si>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</si>
  <si>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</si>
  <si>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</si>
  <si>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</si>
  <si>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</si>
  <si>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</si>
  <si>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</si>
  <si>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</si>
  <si>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</si>
  <si>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</si>
  <si>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</si>
  <si>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</si>
  <si>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</si>
  <si>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</si>
  <si>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</si>
  <si>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</si>
  <si>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</si>
  <si>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</si>
  <si>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</si>
  <si>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</si>
  <si>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</si>
  <si>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</si>
  <si>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</si>
  <si>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Групни здравствено-васпитни рад на терену у оквиру рада Мобилне јединице</t>
  </si>
  <si>
    <t>ОДРАСЛО СТАНОВНИШТВО (65 и више година)</t>
  </si>
  <si>
    <t>УКУПНО ПОСЕТА ОБОЛЕЛОМ ЛИЦУ по упуту лекара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</si>
  <si>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</si>
  <si>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</si>
  <si>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</si>
  <si>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</si>
  <si>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</si>
  <si>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</si>
  <si>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</si>
  <si>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</si>
  <si>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осамнаестој  години (III разред СШ)</t>
  </si>
  <si>
    <t>*Спровођење имунизације/ вакцинације  (Терен)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</si>
  <si>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</si>
  <si>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</si>
  <si>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</si>
  <si>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</si>
  <si>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</si>
  <si>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</si>
  <si>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</si>
  <si>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</si>
  <si>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</si>
  <si>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</si>
  <si>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</si>
  <si>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</si>
  <si>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Скрининг/ рано откривање рака дебелог црева  (50-74 г.) </t>
  </si>
  <si>
    <t>ИНДИВИДУАЛНИ ЗДРАВСТВЕНО-ВАСПИТНИ РАД/Телефонско саветовалиште</t>
  </si>
  <si>
    <t>*L012401</t>
  </si>
  <si>
    <t xml:space="preserve">* За установе укључене у организовани скрининг </t>
  </si>
  <si>
    <t>33</t>
  </si>
  <si>
    <t>Хемоглобин (крв) (ФОБТ) у фецесу - имунохемијски  (атрибут 33)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</si>
  <si>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</si>
  <si>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</si>
  <si>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</si>
  <si>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</si>
  <si>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</si>
  <si>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</si>
  <si>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</si>
  <si>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</si>
  <si>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преглед у 2. години (2 прегледа по детету)</t>
  </si>
  <si>
    <t>Тест функције говора (по упуту педијатра за све узрасте)</t>
  </si>
  <si>
    <t>Број дијабетичара у саветовалишту</t>
  </si>
  <si>
    <t>Превентивни преглед у шеснаестој години  (I разред СШ)</t>
  </si>
  <si>
    <t>1000215*</t>
  </si>
  <si>
    <t xml:space="preserve">*СД Саветовалиште за дијабет </t>
  </si>
  <si>
    <t>*L012419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</si>
  <si>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</si>
  <si>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</si>
  <si>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</si>
  <si>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</si>
  <si>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Табела бр. 7</t>
  </si>
  <si>
    <t>Табела бр. 15А</t>
  </si>
  <si>
    <t>Табела бр. 17</t>
  </si>
  <si>
    <t>Табела  бр 18</t>
  </si>
  <si>
    <t>Табела бр 19</t>
  </si>
  <si>
    <t>Табела бр. 21</t>
  </si>
  <si>
    <t>Табела бр.28</t>
  </si>
  <si>
    <t>Табела бр. 29</t>
  </si>
  <si>
    <t>ОПШТИ ПОДАЦИ О  ОСИГУРАНИМ ЛИЦИМА</t>
  </si>
  <si>
    <t>1000215-T</t>
  </si>
  <si>
    <t>31</t>
  </si>
  <si>
    <t>30</t>
  </si>
  <si>
    <t xml:space="preserve">Неуролошки преглед </t>
  </si>
  <si>
    <t xml:space="preserve">Превентивни  преглед одраслих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</si>
  <si>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</si>
  <si>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</si>
  <si>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</si>
  <si>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Кратка посета изабраном лекару (палијативно збрињавање)</t>
  </si>
  <si>
    <t>Превентивни ОРЛ преглед* мале деце у другој години живота  по потреби</t>
  </si>
  <si>
    <t>План 2019.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</si>
  <si>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бр.30</t>
    </r>
    <r>
      <rPr>
        <b/>
        <sz val="12"/>
        <rFont val="Times New Roman"/>
        <family val="1"/>
      </rPr>
      <t xml:space="preserve">                                                    </t>
    </r>
  </si>
  <si>
    <t>Табела бр.31</t>
  </si>
  <si>
    <t>Посебни преглед гојазне и предгојазне деце, школске деце и омладине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</si>
  <si>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</si>
  <si>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</si>
  <si>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</si>
  <si>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Индивидуални рад психолога са дететом и породицом</t>
  </si>
  <si>
    <t>Логопедски третман</t>
  </si>
  <si>
    <t>Дефектолошки третман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</si>
  <si>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</si>
  <si>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</si>
  <si>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</si>
  <si>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</si>
  <si>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>Ултразвучни преглед новорођенчади ради раног откривања дисплазије кукова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</si>
  <si>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</si>
  <si>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</si>
  <si>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</si>
  <si>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</si>
  <si>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УЗ преглед жена невезано за трудноћу</t>
  </si>
  <si>
    <t>Инспекција и палпаторни преглед дојки</t>
  </si>
  <si>
    <t>Скрининг/ рано откривање рака грлића материце  - ПАП тест</t>
  </si>
  <si>
    <t>Ултразвучни преглед  дојке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</si>
  <si>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</si>
  <si>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</si>
  <si>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35</t>
  </si>
  <si>
    <t>Посета изабраном лекару у циљу превенције дијабетесне ретинопатије</t>
  </si>
  <si>
    <t>Прво читање мамографије у организованом скринингу</t>
  </si>
  <si>
    <t>Посебни физијатријски преглед</t>
  </si>
  <si>
    <t>Кинезитерапија деце са сметњама у развоју</t>
  </si>
  <si>
    <t>Дерматоскопски преглед коже</t>
  </si>
  <si>
    <t>2400018, 2400026, 2400034, 2400059, 2400060,2400061,2400062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</si>
  <si>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</si>
  <si>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</si>
  <si>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 xml:space="preserve">Скрининг/рано откривање рака-позивање учесника на скрининг </t>
  </si>
  <si>
    <t xml:space="preserve">Скрининг/ рано откривање рака дојке </t>
  </si>
  <si>
    <t>1200055</t>
  </si>
  <si>
    <t>2400125</t>
  </si>
  <si>
    <t>2400133</t>
  </si>
  <si>
    <t>2400141</t>
  </si>
  <si>
    <t>2400158</t>
  </si>
  <si>
    <t>Здравствена установа</t>
  </si>
  <si>
    <t>Популациона
група</t>
  </si>
  <si>
    <t>Број осигураних лица
(подаци РФЗО)</t>
  </si>
  <si>
    <t>Услуге</t>
  </si>
  <si>
    <t xml:space="preserve">Обим
услуга по осигураном лицу </t>
  </si>
  <si>
    <t>8 = 7 / 2</t>
  </si>
  <si>
    <t>СТОМАТОЛОШКА ЗАШТИТА</t>
  </si>
  <si>
    <t xml:space="preserve">Одојче (од 2. месеца до краја 1. године) </t>
  </si>
  <si>
    <t xml:space="preserve">Превентивни преглед </t>
  </si>
  <si>
    <t>Друга година живота/ шеста (пред полазак у школу) / осма /девета/десета/једанаеста/тринаеста/четрнаеста/15/16/17/18/19/</t>
  </si>
  <si>
    <t xml:space="preserve">Стоматолошки преглед </t>
  </si>
  <si>
    <t>2400018, 2400026</t>
  </si>
  <si>
    <t>1 за свако годиште</t>
  </si>
  <si>
    <t>Трећа година/ Шеста/седма година живота (пред полазак у школу)/дванаеста</t>
  </si>
  <si>
    <t>Систематски стоматолошки преглед са обрадом података</t>
  </si>
  <si>
    <t>Од треће до деветнаесте</t>
  </si>
  <si>
    <t>Трећа/четврта/пета/шеста (пред полазак у школу)/</t>
  </si>
  <si>
    <t>Локална апликација флуорида средње концентрације</t>
  </si>
  <si>
    <t>Једанпут по протоколу код деце и адолесцената</t>
  </si>
  <si>
    <t>Заливање фисура код сталних молара</t>
  </si>
  <si>
    <t>Седма/осма/девета/десета/једанаеста/дванаеста/тринаеста</t>
  </si>
  <si>
    <t>Апликација флуорида према процени ризика од настанка каријеса (средње концентрације или концентрованих флуорида)</t>
  </si>
  <si>
    <t>1 до 3 пута у серији</t>
  </si>
  <si>
    <t>Од 20 до навршене 26 године живота</t>
  </si>
  <si>
    <t>1 у раздобљу</t>
  </si>
  <si>
    <t>Труднице (Први триместар)</t>
  </si>
  <si>
    <t>Труднице (Други и трећи триместар)</t>
  </si>
  <si>
    <t>Породиље</t>
  </si>
  <si>
    <t>ПО ПОПИСУ ИЗ 2011.Г/ РЗС СРБИЈЕ</t>
  </si>
  <si>
    <r>
      <t>0-4. ГОДИНЕ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11.846</t>
    </r>
  </si>
  <si>
    <r>
      <t>5.-7. ГОДИНЕ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6.109 </t>
    </r>
  </si>
  <si>
    <t>35 И ВИШЕ ГОДИНА, УКУПНО - СКРИНИНГ НА ДИЈАБЕТ ТИПА 2</t>
  </si>
  <si>
    <t>ДОМ ЗДРАВЉА НИШ</t>
  </si>
  <si>
    <t>Превентивни  преглед  одојчади са ризиком у првој године живота (за децу са ризоком)</t>
  </si>
  <si>
    <t>Индивидуални здравствено-васпитни рад*</t>
  </si>
  <si>
    <t xml:space="preserve">*Индивидуални здравствено-васпитни рад код лекара </t>
  </si>
  <si>
    <r>
      <t xml:space="preserve">ЗДРАВСТВЕНА УСТАНОВА   </t>
    </r>
    <r>
      <rPr>
        <b/>
        <sz val="14"/>
        <rFont val="Times New Roman"/>
        <family val="1"/>
      </rPr>
      <t>ДОМ ЗДРАВЉА НИШ</t>
    </r>
  </si>
  <si>
    <t xml:space="preserve"> 2401073, 2401024, 2401032, 2401040, 2400182, 190, 208, 216, 224, 2401008
232, 240, 257, 265, 273, 281, 299, 307, 315, 331, 349, 356, 364, 372, 380, 398, 414, 422, 430, 448,</t>
  </si>
  <si>
    <t xml:space="preserve">2400018, 2400026,2400976, 2400984 </t>
  </si>
  <si>
    <t>2400521, 562, 570, 588, 596, 604, 612, 620,2401677</t>
  </si>
  <si>
    <t>2400539, 547, 2401099, 1107, 1115, 1123, 1131</t>
  </si>
  <si>
    <r>
      <t xml:space="preserve"> 2400679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687, 695, 703, 711, 729, 794, 802, 1149, 1156, 1206, 1214, 1222, 1230, 1248, 1255, </t>
    </r>
  </si>
  <si>
    <t xml:space="preserve">2400174, 323, 554, 638, 646, 653, 661, 737, 745, 752, 760, 778, 786, 968, 2401016, 1057, 1180, 1198, 1263, 1271, 1289, 1297, 1305, 1339 </t>
  </si>
  <si>
    <t>2400067, 2400075, 2400083,2400091, 2400109,  2400117</t>
  </si>
  <si>
    <t xml:space="preserve">1056   СОЦИЈАЛНА МЕДИЦИНА </t>
  </si>
  <si>
    <t>ОЦЕНА И МИШЉЕЊЕ (Табела се попуњава за анализу реализације плана на 6 и 12 месеци)</t>
  </si>
  <si>
    <t>Табела бр. 30 А</t>
  </si>
  <si>
    <t>ДЕЛАТНОСТ</t>
  </si>
  <si>
    <t>ПРЕГЛЕДИ</t>
  </si>
  <si>
    <t>ДИЈАГНОСТИЧКЕ И ТЕРАПИЈСКEУСЛУГЕ</t>
  </si>
  <si>
    <t>ПРЕВЕНТИВА</t>
  </si>
  <si>
    <t>КУРАТИВА</t>
  </si>
  <si>
    <t>План</t>
  </si>
  <si>
    <t>Извршење (ф.р.)</t>
  </si>
  <si>
    <t xml:space="preserve"> % Извршења у односу на План </t>
  </si>
  <si>
    <t>Здравствена заштита студената</t>
  </si>
  <si>
    <t>Центар за превенцију</t>
  </si>
  <si>
    <t xml:space="preserve">Кућно лечење, нега и палијативна </t>
  </si>
  <si>
    <t>Поливалентна патронажна служба</t>
  </si>
  <si>
    <t>Стоматолошка служба</t>
  </si>
  <si>
    <t>Ултразвучна дијагностика</t>
  </si>
  <si>
    <t>Пнеумофизиологија</t>
  </si>
  <si>
    <t>Офтамологија</t>
  </si>
  <si>
    <t>Ототриноларингологија</t>
  </si>
  <si>
    <t>Заштита менталног здравља</t>
  </si>
  <si>
    <t>Дерматологија</t>
  </si>
  <si>
    <t>Спортска медицина</t>
  </si>
  <si>
    <t>Остали*</t>
  </si>
  <si>
    <t xml:space="preserve">Укупно </t>
  </si>
  <si>
    <t>* специјалистичко-консултативни прегледи за Службу која недостаје у табели</t>
  </si>
  <si>
    <t>САНИТЕТСКИ МАТЕРИЈАЛ</t>
  </si>
  <si>
    <t>САНИТЕТСКИ МАТЕРИЈАЛ- СТОМАТОЛОГИЈА</t>
  </si>
  <si>
    <t>СТОМАТОЛОШКИ МАТЕРИЈАЛ</t>
  </si>
  <si>
    <t>ЛАБОРАТОРИЈСКИ РЕАГЕНСИ</t>
  </si>
  <si>
    <t>ЛАБОРАТОРИЈСКИ ПОТРОШНИ МАТЕРИЈАЛ</t>
  </si>
  <si>
    <t xml:space="preserve">BERODUAL </t>
  </si>
  <si>
    <t>sol.</t>
  </si>
  <si>
    <t>20 ml(0,5mg/ml+0,25mg/ml)</t>
  </si>
  <si>
    <t xml:space="preserve">CHLORAMPHENICOL </t>
  </si>
  <si>
    <t>mast</t>
  </si>
  <si>
    <t>1 po 5 g 1%</t>
  </si>
  <si>
    <t xml:space="preserve">GENTOKULIN </t>
  </si>
  <si>
    <t>kapi</t>
  </si>
  <si>
    <t>1 po 10 ml 0.3%</t>
  </si>
  <si>
    <t xml:space="preserve">NEODEKSACIN </t>
  </si>
  <si>
    <t>10 ml (0,1% + 0,5%)</t>
  </si>
  <si>
    <t xml:space="preserve">SINODERM </t>
  </si>
  <si>
    <t xml:space="preserve">mast </t>
  </si>
  <si>
    <t>ENBECIN</t>
  </si>
  <si>
    <t>ANALGIN,ampula 50 po 2,5 g/5 ml</t>
  </si>
  <si>
    <t>ampula</t>
  </si>
  <si>
    <t xml:space="preserve"> 50 po 2,5 g/5 ml</t>
  </si>
  <si>
    <t>AZARAN 50 po 1000 mg</t>
  </si>
  <si>
    <t>bočica</t>
  </si>
  <si>
    <t>50 po 1000 mg</t>
  </si>
  <si>
    <t>BEDOXIN 50 po 50 mg/2ml</t>
  </si>
  <si>
    <t>50 po 50 mg/2ml</t>
  </si>
  <si>
    <t>BENSEDIN 10 po 10 mg/2 ml</t>
  </si>
  <si>
    <t>10 po 10 mg/2 ml</t>
  </si>
  <si>
    <t>BEVIPLEX 5 po 3 ml</t>
  </si>
  <si>
    <t>5 po 3 ml</t>
  </si>
  <si>
    <t>BUSCOPAN 6 po 1 ml (20mg / 1ml)</t>
  </si>
  <si>
    <t>6 po 1 ml (20mg / 1ml)</t>
  </si>
  <si>
    <t>CLEXANE, 0,2 ml (2000 i.j./0,2 ml)</t>
  </si>
  <si>
    <t>CLEXANE, 0,4 ml (4000 i.j./0,4 ml)</t>
  </si>
  <si>
    <t>CLEXANE, 0,6 ml (6000 i.j./0,6 ml)</t>
  </si>
  <si>
    <t>CLEXANE, 0,8 ml (8000 i.j./0,8 ml)</t>
  </si>
  <si>
    <t>DEXASON 25 po 4 mg/1 ml</t>
  </si>
  <si>
    <t xml:space="preserve"> 25 po 4 mg/1 ml</t>
  </si>
  <si>
    <t>DIKLOFEN 5 po 3 ml/(75 mg/3 ml)</t>
  </si>
  <si>
    <t>5 po 3 ml/(75 mg/3 ml)</t>
  </si>
  <si>
    <t>DIKLOFENAK 5 po 3 ml/(75 mg/3 ml)</t>
  </si>
  <si>
    <t>DILACOR 6 po 2 ml (0.25mg/2ml)</t>
  </si>
  <si>
    <t>DIPROPHOS 5 po (2mg+5mg)/ml</t>
  </si>
  <si>
    <t>5 po (2mg+5mg)/ml</t>
  </si>
  <si>
    <t>FRAGMIN 10 po 2500i.j./0,2ml</t>
  </si>
  <si>
    <t xml:space="preserve"> inj.špric</t>
  </si>
  <si>
    <t>10 po 2500i.j./0,2ml</t>
  </si>
  <si>
    <t>FRAGMIN 10 po 5000i.j./0,2ml</t>
  </si>
  <si>
    <t>10 po 5000i.j./0,2ml</t>
  </si>
  <si>
    <t>FRAXIPARINE 10 po 2850IU anti Xa/0,3ml</t>
  </si>
  <si>
    <t>10 po 2850IU anti Xa/0,3ml</t>
  </si>
  <si>
    <t>FRAXIPARINE 10 po 3800 IU anti Xa/0,4 ml</t>
  </si>
  <si>
    <t>10 po 3800 IU anti Xa/0,4 ml</t>
  </si>
  <si>
    <t>FRAXIPARINE 10 po 5700 IUantiXa/0,6 ml</t>
  </si>
  <si>
    <t>10 po 5700 IUantiXa/0,6 ml</t>
  </si>
  <si>
    <t>FUROSEMIDE IVANČIĆ,ampula, 10 po 2 ml (10 mg/ml)</t>
  </si>
  <si>
    <t>10 po 2 ml (10 mg/ml)</t>
  </si>
  <si>
    <t>GENTAMICIN 10 po 2 ml (120 mg/2 ml)</t>
  </si>
  <si>
    <t>10 po 2 ml (120 mg/2 ml)</t>
  </si>
  <si>
    <t>GENTAMICIN 10 po 2ml(80mg/2ml)</t>
  </si>
  <si>
    <t>10 po 2ml(80mg/2ml)</t>
  </si>
  <si>
    <t>GLUCOSI INFUNDIBILE  10% 1 po 500 ml</t>
  </si>
  <si>
    <t>boca</t>
  </si>
  <si>
    <t>10% 1 po 500 ml</t>
  </si>
  <si>
    <t>GLUCOSI INFUNDIBILE  5% 1 po 500 ml</t>
  </si>
  <si>
    <t xml:space="preserve"> 5% 1 po 500 ml</t>
  </si>
  <si>
    <t>HALDOL  Depo 5 po 1ml (50 mg/1ml)</t>
  </si>
  <si>
    <t xml:space="preserve"> 5 po 1ml (50 mg/1ml)</t>
  </si>
  <si>
    <t>JODOKOMP,plastična boca sa aplikatorom, 1 po 100 ml (10 %)</t>
  </si>
  <si>
    <t>pl.kontejner</t>
  </si>
  <si>
    <t>1 po 100 ml (10 %)</t>
  </si>
  <si>
    <t>KETONAL LEK 10 ampula po 100mg/2ml</t>
  </si>
  <si>
    <t xml:space="preserve"> 10 ampula po 100mg/2ml</t>
  </si>
  <si>
    <t>KLOMETOL 10 po 10 mg/2 ml</t>
  </si>
  <si>
    <t xml:space="preserve"> 10 po 10 mg/2 ml</t>
  </si>
  <si>
    <t>LASIX , 6 po 2ml (20mg/2ml)</t>
  </si>
  <si>
    <t>LEMOD DEPO 10 po 1 ml/40 mg</t>
  </si>
  <si>
    <t>10 po 1 ml/40 mg</t>
  </si>
  <si>
    <t>LEMOD SOLU 15 po 40 mg sa rastv.</t>
  </si>
  <si>
    <t>15 po 40 mg sa rastv.</t>
  </si>
  <si>
    <t>LEMOD SOLU 1 po 125 mg sa rastv.</t>
  </si>
  <si>
    <t>1 po 125 mg sa rastv.</t>
  </si>
  <si>
    <t>LEMOD SOLU 1 po 500 mg sa rastv.</t>
  </si>
  <si>
    <t>1 po 500 mg sa rastv.</t>
  </si>
  <si>
    <t>LIDOKAIN-HLORID 10 po 3,5 ml (10 mg/ml) 1%</t>
  </si>
  <si>
    <t>10 po 3,5 ml (10 mg/ml) 1%</t>
  </si>
  <si>
    <t>LIDOKAIN-HLORID  2%</t>
  </si>
  <si>
    <t xml:space="preserve"> 50 po 2 ml (40 mg/2 ml)</t>
  </si>
  <si>
    <t>MANITOL 1 po 250 ml 20%</t>
  </si>
  <si>
    <t>1 po 250 ml 20%</t>
  </si>
  <si>
    <t>MANITOL 1 po 500 ml 10%</t>
  </si>
  <si>
    <t>1 po 500 ml 10%</t>
  </si>
  <si>
    <t>METHYLERGOMETRIN 50 po 0,2 mg/1 ml</t>
  </si>
  <si>
    <t xml:space="preserve"> 50 po 0,2 mg/1 ml</t>
  </si>
  <si>
    <t>MOVALIS 5 po 1.5 ml (15 mg/1.5 ml)</t>
  </si>
  <si>
    <t>5 po 1.5 ml (15 mg/1.5 ml)</t>
  </si>
  <si>
    <t>NATRII CHLORIDI INFUNDIBILE 1 po 500 ml 0,9%</t>
  </si>
  <si>
    <t>1 po 500 ml 0,9%</t>
  </si>
  <si>
    <t>NATRII CHLORIDI INFUNDIBILE 1 po 250 ml 0,9%</t>
  </si>
  <si>
    <t>1 po 250 ml 0,9%</t>
  </si>
  <si>
    <t>NATRII CHLORIDI INFUNDIBILE 1 po 100 ml 0,9%</t>
  </si>
  <si>
    <t>1 po 100 ml 0,9%</t>
  </si>
  <si>
    <t>NATRII CHLORIDI INFUNDIBILE COMP. (Ringerov rastv) 1 po 500 ml</t>
  </si>
  <si>
    <t xml:space="preserve"> 1 po 500 ml</t>
  </si>
  <si>
    <t>NOVALGETOL 50 po 2.5 g/5 ml</t>
  </si>
  <si>
    <t>50 po 2.5 g/5 ml</t>
  </si>
  <si>
    <t>OHB 12 ,ampula, 5 po 2500 mcg/2 ml</t>
  </si>
  <si>
    <t>5 po 2500 mcg/2 ml</t>
  </si>
  <si>
    <t>PANCILLIN 50 po (600000+200000 i.j.)</t>
  </si>
  <si>
    <t xml:space="preserve"> 50 po (600000+200000 i.j.)</t>
  </si>
  <si>
    <t>POVIDON JOD 1 po 500 ml (0,75%)</t>
  </si>
  <si>
    <t>1 po 500 ml (0,75%)</t>
  </si>
  <si>
    <t>POVIDON JOD 1 po 500 ml (10%)</t>
  </si>
  <si>
    <t>1 po 500 ml (10%)</t>
  </si>
  <si>
    <t>PREGNYL®, 1 po 1ml (5000i.j./1ml)</t>
  </si>
  <si>
    <t xml:space="preserve"> 1 po 1ml (5000i.j./1ml)</t>
  </si>
  <si>
    <t>PRESOLOL 5 po 5 mg/5ml</t>
  </si>
  <si>
    <t xml:space="preserve"> 5 po 5 mg/5ml</t>
  </si>
  <si>
    <t>PROGESTERON Depo 5 po  250 mg/ml</t>
  </si>
  <si>
    <t xml:space="preserve"> 5 po  250 mg/ml</t>
  </si>
  <si>
    <t>RANISAN 5 po 5 ml (10 mg/1 ml)</t>
  </si>
  <si>
    <t xml:space="preserve"> 5 po 5 ml (10 mg/1 ml)</t>
  </si>
  <si>
    <t>RANITIDIN 5 po 50 mg/2ml</t>
  </si>
  <si>
    <t>5 po 50 mg/2ml</t>
  </si>
  <si>
    <t>SYNOPEN 10 po 20mg/2ml</t>
  </si>
  <si>
    <t>10 po 20mg/2ml</t>
  </si>
  <si>
    <t>TESTOSTERON  Depo 5 po 250 mg/ml</t>
  </si>
  <si>
    <t>5 po 250 mg/ml</t>
  </si>
  <si>
    <t>TETAGAM P napunjen špric 1 po 1 ml/250 i.j.</t>
  </si>
  <si>
    <t xml:space="preserve"> 1 po 1 ml/250 i.j.</t>
  </si>
  <si>
    <t>TRODON,rastvor za injekciju,5 po 100 mg/2ml</t>
  </si>
  <si>
    <t>5 po 100 mg/2ml</t>
  </si>
  <si>
    <t>TRODON,rastvor za injekciju,5 po 50 mg/1ml</t>
  </si>
  <si>
    <t>5 po 50 mg/1ml</t>
  </si>
  <si>
    <t>VITAMIN C 50 po 500 mg/5ml</t>
  </si>
  <si>
    <t>50 po 500 mg/5ml</t>
  </si>
  <si>
    <t>VODA ZA INJEKCIJE 50 po 5 ml</t>
  </si>
  <si>
    <t xml:space="preserve"> 50 po 5 ml</t>
  </si>
  <si>
    <t>ZODOL 5 po 30 mg/ml</t>
  </si>
  <si>
    <t>5 po 30 mg/ml</t>
  </si>
  <si>
    <t>SANDOSTATIN LAR 1 po 20 mg</t>
  </si>
  <si>
    <t>1 po 20 mg</t>
  </si>
  <si>
    <t>SANDOSTATIN LAR 1 po 30 mg</t>
  </si>
  <si>
    <t>1 po 30 mg</t>
  </si>
  <si>
    <t>SOMATULINE AUTOGEL 1 po 120 mg</t>
  </si>
  <si>
    <t>1 po 120 mg</t>
  </si>
  <si>
    <t>MODITEN Depo 5 po 1ml (25 mg /1ml)</t>
  </si>
  <si>
    <t xml:space="preserve"> 5 po 1ml (25 mg /1ml)</t>
  </si>
  <si>
    <t>METHOTREXATE</t>
  </si>
  <si>
    <t>10mg</t>
  </si>
  <si>
    <t>50 mg</t>
  </si>
  <si>
    <t>inj. špric</t>
  </si>
  <si>
    <t>15 mg</t>
  </si>
  <si>
    <t xml:space="preserve">METHOTREXAT </t>
  </si>
  <si>
    <t>20 mg</t>
  </si>
  <si>
    <t>METOJECT</t>
  </si>
  <si>
    <t>LONGACEPH</t>
  </si>
  <si>
    <t>LIDOKAIN 2%-ADRENALIN</t>
  </si>
  <si>
    <t>50 po 2 ml (40 mg+0,025 mg)</t>
  </si>
  <si>
    <t>SALOFALK</t>
  </si>
  <si>
    <t>VIEKVIN</t>
  </si>
  <si>
    <t>1 po 5 ml.</t>
  </si>
  <si>
    <t>ADRENALIN HCL 50 po 1 mg/1ml</t>
  </si>
  <si>
    <t>50 po 1 mg/1ml</t>
  </si>
  <si>
    <t>AMINIFILIN,240 mg/10 ml</t>
  </si>
  <si>
    <t>5 po 240 mg/10 ml</t>
  </si>
  <si>
    <t>AMINOFILIN , 250 mg/10 ml</t>
  </si>
  <si>
    <t>FLUFENAZIN,25/ml</t>
  </si>
  <si>
    <t>1 X 25mg/ml</t>
  </si>
  <si>
    <t>HLOROPIRAMIN 20mg/20ml</t>
  </si>
  <si>
    <t>10X 20mg/20ml</t>
  </si>
  <si>
    <t>R03AK03</t>
  </si>
  <si>
    <t>S01AA01</t>
  </si>
  <si>
    <t>S01AA11</t>
  </si>
  <si>
    <t>S01CA01</t>
  </si>
  <si>
    <t>D07AC04</t>
  </si>
  <si>
    <t>S01AA30</t>
  </si>
  <si>
    <t>0086418</t>
  </si>
  <si>
    <t>N02BB02</t>
  </si>
  <si>
    <t>0321758</t>
  </si>
  <si>
    <t>J01DD04</t>
  </si>
  <si>
    <t>0051351</t>
  </si>
  <si>
    <t>A11HA02</t>
  </si>
  <si>
    <t>0071123</t>
  </si>
  <si>
    <t>N05BA01</t>
  </si>
  <si>
    <t>0052184</t>
  </si>
  <si>
    <t>A11EA</t>
  </si>
  <si>
    <t>0123140</t>
  </si>
  <si>
    <t>A03BB01</t>
  </si>
  <si>
    <t>0062205</t>
  </si>
  <si>
    <t>B01AB05</t>
  </si>
  <si>
    <t>0062206</t>
  </si>
  <si>
    <t>0062207</t>
  </si>
  <si>
    <t>0062208</t>
  </si>
  <si>
    <t>0047140</t>
  </si>
  <si>
    <t>0162440</t>
  </si>
  <si>
    <t>M01AB05</t>
  </si>
  <si>
    <t>0162192</t>
  </si>
  <si>
    <t>0100250</t>
  </si>
  <si>
    <t>0047286</t>
  </si>
  <si>
    <t>C01AA05</t>
  </si>
  <si>
    <t>0062210</t>
  </si>
  <si>
    <t>B01AB04</t>
  </si>
  <si>
    <t>0062211</t>
  </si>
  <si>
    <t>0062300</t>
  </si>
  <si>
    <t>B01AB06</t>
  </si>
  <si>
    <t>0062400</t>
  </si>
  <si>
    <t>0062302</t>
  </si>
  <si>
    <t>N003186</t>
  </si>
  <si>
    <t>C03CA01</t>
  </si>
  <si>
    <t>0024553</t>
  </si>
  <si>
    <t>J01GB03</t>
  </si>
  <si>
    <t>0024552</t>
  </si>
  <si>
    <t>J01GB04</t>
  </si>
  <si>
    <t>0173225</t>
  </si>
  <si>
    <t>B05BA03</t>
  </si>
  <si>
    <t>0173220</t>
  </si>
  <si>
    <t>0070207</t>
  </si>
  <si>
    <t>N05AD01</t>
  </si>
  <si>
    <t>D08AG02</t>
  </si>
  <si>
    <t>0162088</t>
  </si>
  <si>
    <t>M01AE03</t>
  </si>
  <si>
    <t>0124302</t>
  </si>
  <si>
    <t>A03FA01</t>
  </si>
  <si>
    <t>0400142</t>
  </si>
  <si>
    <t>0047212</t>
  </si>
  <si>
    <t>H02AB04</t>
  </si>
  <si>
    <t>0047218</t>
  </si>
  <si>
    <t>0047219</t>
  </si>
  <si>
    <t>0047220</t>
  </si>
  <si>
    <t>0081222</t>
  </si>
  <si>
    <t>N01BB02</t>
  </si>
  <si>
    <t>0081560</t>
  </si>
  <si>
    <t>0400430</t>
  </si>
  <si>
    <t>B05BC01</t>
  </si>
  <si>
    <t>0400431</t>
  </si>
  <si>
    <t>0141135</t>
  </si>
  <si>
    <t>G02AB01</t>
  </si>
  <si>
    <t>M01AC06</t>
  </si>
  <si>
    <t>0161022</t>
  </si>
  <si>
    <t>B05XA03</t>
  </si>
  <si>
    <t>0175240</t>
  </si>
  <si>
    <t>0175585</t>
  </si>
  <si>
    <t>0175312</t>
  </si>
  <si>
    <t>B05BB01</t>
  </si>
  <si>
    <t>0086431</t>
  </si>
  <si>
    <t>0051560</t>
  </si>
  <si>
    <t>B03BA03</t>
  </si>
  <si>
    <t>0020056</t>
  </si>
  <si>
    <t>J01CE30</t>
  </si>
  <si>
    <t>4156150</t>
  </si>
  <si>
    <t>0044144</t>
  </si>
  <si>
    <t>G03GA01</t>
  </si>
  <si>
    <t>0107497</t>
  </si>
  <si>
    <t>C07AB02</t>
  </si>
  <si>
    <t>0048468</t>
  </si>
  <si>
    <t>G03DA03</t>
  </si>
  <si>
    <t>A02BA02</t>
  </si>
  <si>
    <t>0128432</t>
  </si>
  <si>
    <t>0128620</t>
  </si>
  <si>
    <t>R06AC03</t>
  </si>
  <si>
    <t>0058334</t>
  </si>
  <si>
    <t>G03BA03</t>
  </si>
  <si>
    <t>0048619</t>
  </si>
  <si>
    <t>J06BB02</t>
  </si>
  <si>
    <t>0013168</t>
  </si>
  <si>
    <t>N02AX02</t>
  </si>
  <si>
    <t>0087533</t>
  </si>
  <si>
    <t>0087531</t>
  </si>
  <si>
    <t>A11GA01</t>
  </si>
  <si>
    <t>0051845</t>
  </si>
  <si>
    <t>V07AB</t>
  </si>
  <si>
    <t>0176042</t>
  </si>
  <si>
    <t>M01AB15</t>
  </si>
  <si>
    <t>0162522</t>
  </si>
  <si>
    <t>H01CB02</t>
  </si>
  <si>
    <t>0049196</t>
  </si>
  <si>
    <t>0049197</t>
  </si>
  <si>
    <t>H01CB03</t>
  </si>
  <si>
    <t>0070261</t>
  </si>
  <si>
    <t>N05AB02</t>
  </si>
  <si>
    <t>0034177</t>
  </si>
  <si>
    <t>L01BA01</t>
  </si>
  <si>
    <t>0034180</t>
  </si>
  <si>
    <t>0034338</t>
  </si>
  <si>
    <t>0034332</t>
  </si>
  <si>
    <t>0034151</t>
  </si>
  <si>
    <t>00321329</t>
  </si>
  <si>
    <t>0081540</t>
  </si>
  <si>
    <t>N01BB520</t>
  </si>
  <si>
    <t>5129473</t>
  </si>
  <si>
    <t>A07EC02</t>
  </si>
  <si>
    <t>0010200</t>
  </si>
  <si>
    <t>J06AA03</t>
  </si>
  <si>
    <t>N003914</t>
  </si>
  <si>
    <t>C01CA24</t>
  </si>
  <si>
    <t>N003483</t>
  </si>
  <si>
    <t>R03DA05</t>
  </si>
  <si>
    <t>N003160</t>
  </si>
  <si>
    <t>R03DA06</t>
  </si>
  <si>
    <t>N003889</t>
  </si>
  <si>
    <t>N004044</t>
  </si>
  <si>
    <t xml:space="preserve">tuba 1 po 5 g </t>
  </si>
  <si>
    <t>tuba 1 po 15 g (0,25 mg/g)</t>
  </si>
  <si>
    <t>Планирани број услуга (Планирано 2019.)</t>
  </si>
  <si>
    <t>Број пацијената на палијативном збрињавању*</t>
  </si>
  <si>
    <t>*Број пацијената на палијативном збрињавању-МЕСЕЧНО</t>
  </si>
  <si>
    <t>Подаци (планске табеле 2019 шифра РФЗО)</t>
  </si>
  <si>
    <t>Планирани  обим услуга по осигураном лицу (коришћење)</t>
  </si>
  <si>
    <t>САДРЖАЈ И ОБИМ ПРЕВЕНТИВНИХ МЕРА СТОМАТОЛОШКЕ ЗДРАВСТВЕНЕ ЗАШТИТЕ У 2019. ГОДИНИ</t>
  </si>
  <si>
    <t xml:space="preserve">                              ДОМ ЗДРАВЉА НИШ</t>
  </si>
  <si>
    <t>Први превентивни педијатра преглед у кући (код ризичне новорођенчади) (Т)</t>
  </si>
  <si>
    <t>Превентивни  преглед пред полазак у школу (6/7 година)</t>
  </si>
  <si>
    <t>Контролни прегледи у петнаестој години (VIII разред ОШ)</t>
  </si>
  <si>
    <t>Поновни преглед деце школске деце и омладине ради лечења (Tерен)</t>
  </si>
  <si>
    <t>Инструментација, пласирање интраутериног и вагиналног уређаја</t>
  </si>
  <si>
    <t>Инструментација, екстракција интраутериног и вагиналног уређаја</t>
  </si>
  <si>
    <t>Превентивни офталмолошки преглед*  мале деце у четвртој години живота по упуту педијатра</t>
  </si>
  <si>
    <t xml:space="preserve">ОРЛ преглед - први </t>
  </si>
  <si>
    <t>Извршење I-XII 2019.</t>
  </si>
  <si>
    <t>%</t>
  </si>
  <si>
    <t>Извршење I-VI 2019.</t>
  </si>
  <si>
    <t>Извршене услуге I-XII  2019. год.</t>
  </si>
  <si>
    <t>Физикалан медицина  и рехабилит.</t>
  </si>
  <si>
    <t>RO филмови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</si>
  <si>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полазак у школу и ученика трећег разреда основне школе) планирају се у складу са СМУ</t>
  </si>
  <si>
    <t>Превентивни  преглед новорођенчади и одочјади у првој години живота (6 прегледа по детету)</t>
  </si>
  <si>
    <t>Превентивни преглед у четрнаестој  години (VII разред ОШ)</t>
  </si>
  <si>
    <t>Екцизија/одстрањивање ткива/деструкција/чишћење ране/каутеризација – опште</t>
  </si>
  <si>
    <t>*Планирати уколико се услуга ради од стране радиолога, а не педијатра</t>
  </si>
  <si>
    <t>Биодоза-одређивање индивидуалне осетљивости на УВ зраке</t>
  </si>
  <si>
    <t>10 po 0,2 ml (2000 i.j./0,2 ml)</t>
  </si>
  <si>
    <t>10 po 0,4 ml (4000 i.j./0,4 ml)</t>
  </si>
  <si>
    <t xml:space="preserve"> 10 po 0,6 ml (6000 i.j./0,6 ml)</t>
  </si>
  <si>
    <t xml:space="preserve"> 10 po 0,8 ml (8000 i.j./0,8 ml)</t>
  </si>
  <si>
    <t>10 po 2 ml (0.25mg/2ml)</t>
  </si>
  <si>
    <t>5 po 2ml (20mg/2ml)</t>
  </si>
  <si>
    <t>4156471</t>
  </si>
  <si>
    <t>10 po 1gr</t>
  </si>
  <si>
    <t>7 po 60 ml.</t>
  </si>
  <si>
    <t xml:space="preserve"> 10 po 250 mg/10 ml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</si>
</sst>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u val="single"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9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6" borderId="6" applyNumberFormat="0" applyAlignment="0" applyProtection="0"/>
    <xf numFmtId="0" fontId="15" fillId="6" borderId="6" applyNumberFormat="0" applyAlignment="0" applyProtection="0"/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17" fillId="32" borderId="9" applyNumberFormat="0" applyAlignment="0" applyProtection="0"/>
    <xf numFmtId="0" fontId="17" fillId="32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33" borderId="10">
      <alignment vertical="center"/>
      <protection/>
    </xf>
    <xf numFmtId="0" fontId="45" fillId="0" borderId="10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08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2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top" wrapText="1"/>
    </xf>
    <xf numFmtId="0" fontId="2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/>
    </xf>
    <xf numFmtId="0" fontId="3" fillId="0" borderId="0" xfId="207" applyFont="1" applyFill="1" applyBorder="1">
      <alignment/>
      <protection/>
    </xf>
    <xf numFmtId="0" fontId="2" fillId="0" borderId="0" xfId="207" applyFont="1" applyFill="1" applyBorder="1">
      <alignment/>
      <protection/>
    </xf>
    <xf numFmtId="0" fontId="2" fillId="0" borderId="0" xfId="207" applyFont="1" applyFill="1">
      <alignment/>
      <protection/>
    </xf>
    <xf numFmtId="0" fontId="3" fillId="0" borderId="0" xfId="207" applyFont="1" applyFill="1" applyAlignment="1">
      <alignment/>
      <protection/>
    </xf>
    <xf numFmtId="0" fontId="20" fillId="0" borderId="0" xfId="209" applyFont="1" applyFill="1">
      <alignment/>
      <protection/>
    </xf>
    <xf numFmtId="0" fontId="20" fillId="0" borderId="0" xfId="209" applyFont="1" applyFill="1" applyAlignment="1">
      <alignment horizontal="right"/>
      <protection/>
    </xf>
    <xf numFmtId="0" fontId="20" fillId="0" borderId="0" xfId="207" applyFont="1" applyFill="1">
      <alignment/>
      <protection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206" applyFont="1" applyFill="1">
      <alignment/>
      <protection/>
    </xf>
    <xf numFmtId="49" fontId="20" fillId="0" borderId="0" xfId="206" applyNumberFormat="1" applyFont="1" applyFill="1">
      <alignment/>
      <protection/>
    </xf>
    <xf numFmtId="0" fontId="20" fillId="0" borderId="0" xfId="206" applyFont="1" applyFill="1">
      <alignment/>
      <protection/>
    </xf>
    <xf numFmtId="0" fontId="20" fillId="0" borderId="0" xfId="206" applyFont="1" applyFill="1">
      <alignment/>
      <protection/>
    </xf>
    <xf numFmtId="0" fontId="20" fillId="0" borderId="11" xfId="206" applyFont="1" applyFill="1" applyBorder="1">
      <alignment/>
      <protection/>
    </xf>
    <xf numFmtId="49" fontId="20" fillId="0" borderId="0" xfId="206" applyNumberFormat="1" applyFont="1" applyFill="1">
      <alignment/>
      <protection/>
    </xf>
    <xf numFmtId="0" fontId="3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vertical="top" wrapText="1"/>
    </xf>
    <xf numFmtId="0" fontId="29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/>
    </xf>
    <xf numFmtId="0" fontId="20" fillId="34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0" fontId="20" fillId="35" borderId="11" xfId="178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1" xfId="205" applyFont="1" applyFill="1" applyBorder="1" applyAlignment="1">
      <alignment horizontal="center" vertical="top" wrapText="1"/>
      <protection/>
    </xf>
    <xf numFmtId="0" fontId="20" fillId="34" borderId="11" xfId="204" applyFont="1" applyFill="1" applyBorder="1" applyAlignment="1">
      <alignment horizontal="left" vertical="top" wrapText="1"/>
      <protection/>
    </xf>
    <xf numFmtId="0" fontId="20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/>
    </xf>
    <xf numFmtId="0" fontId="20" fillId="36" borderId="11" xfId="159" applyFont="1" applyFill="1" applyBorder="1" applyAlignment="1">
      <alignment horizontal="left" vertical="top" wrapText="1"/>
    </xf>
    <xf numFmtId="0" fontId="20" fillId="34" borderId="11" xfId="178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49" fontId="27" fillId="34" borderId="11" xfId="208" applyNumberFormat="1" applyFont="1" applyFill="1" applyBorder="1" applyAlignment="1">
      <alignment horizontal="center" vertical="center"/>
      <protection/>
    </xf>
    <xf numFmtId="0" fontId="20" fillId="34" borderId="11" xfId="208" applyFont="1" applyFill="1" applyBorder="1" applyAlignment="1">
      <alignment horizontal="left" vertical="center" wrapText="1"/>
      <protection/>
    </xf>
    <xf numFmtId="0" fontId="22" fillId="34" borderId="11" xfId="208" applyFont="1" applyFill="1" applyBorder="1" applyAlignment="1">
      <alignment horizontal="left" vertical="center"/>
      <protection/>
    </xf>
    <xf numFmtId="49" fontId="20" fillId="34" borderId="11" xfId="208" applyNumberFormat="1" applyFont="1" applyFill="1" applyBorder="1" applyAlignment="1">
      <alignment horizontal="center"/>
      <protection/>
    </xf>
    <xf numFmtId="0" fontId="20" fillId="34" borderId="11" xfId="208" applyFont="1" applyFill="1" applyBorder="1" applyAlignment="1">
      <alignment horizontal="left" vertical="center"/>
      <protection/>
    </xf>
    <xf numFmtId="49" fontId="20" fillId="34" borderId="11" xfId="208" applyNumberFormat="1" applyFont="1" applyFill="1" applyBorder="1" applyAlignment="1">
      <alignment horizontal="center"/>
      <protection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49" fontId="20" fillId="34" borderId="0" xfId="0" applyNumberFormat="1" applyFont="1" applyFill="1" applyAlignment="1">
      <alignment/>
    </xf>
    <xf numFmtId="0" fontId="22" fillId="0" borderId="0" xfId="207" applyFont="1" applyFill="1">
      <alignment/>
      <protection/>
    </xf>
    <xf numFmtId="0" fontId="0" fillId="0" borderId="0" xfId="0" applyFill="1" applyAlignment="1">
      <alignment horizontal="left"/>
    </xf>
    <xf numFmtId="0" fontId="28" fillId="0" borderId="0" xfId="0" applyFont="1" applyAlignment="1">
      <alignment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22" fillId="2" borderId="0" xfId="0" applyFont="1" applyFill="1" applyAlignment="1">
      <alignment/>
    </xf>
    <xf numFmtId="0" fontId="20" fillId="34" borderId="11" xfId="204" applyFont="1" applyFill="1" applyBorder="1" applyAlignment="1">
      <alignment horizontal="left" vertical="center" wrapText="1"/>
      <protection/>
    </xf>
    <xf numFmtId="0" fontId="27" fillId="0" borderId="11" xfId="0" applyFont="1" applyBorder="1" applyAlignment="1" applyProtection="1">
      <alignment horizontal="left" vertical="top" wrapText="1" readingOrder="1"/>
      <protection locked="0"/>
    </xf>
    <xf numFmtId="49" fontId="22" fillId="37" borderId="11" xfId="0" applyNumberFormat="1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vertical="center"/>
    </xf>
    <xf numFmtId="0" fontId="20" fillId="37" borderId="11" xfId="204" applyFont="1" applyFill="1" applyBorder="1" applyAlignment="1">
      <alignment horizontal="left" vertical="top" wrapText="1"/>
      <protection/>
    </xf>
    <xf numFmtId="0" fontId="20" fillId="37" borderId="11" xfId="0" applyFont="1" applyFill="1" applyBorder="1" applyAlignment="1">
      <alignment vertical="center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2" fillId="37" borderId="11" xfId="204" applyFont="1" applyFill="1" applyBorder="1" applyAlignment="1">
      <alignment horizontal="left" vertical="top" wrapText="1"/>
      <protection/>
    </xf>
    <xf numFmtId="49" fontId="20" fillId="37" borderId="11" xfId="0" applyNumberFormat="1" applyFont="1" applyFill="1" applyBorder="1" applyAlignment="1">
      <alignment horizontal="center" vertical="top" wrapText="1"/>
    </xf>
    <xf numFmtId="0" fontId="20" fillId="0" borderId="11" xfId="206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top" wrapText="1" readingOrder="1"/>
      <protection locked="0"/>
    </xf>
    <xf numFmtId="0" fontId="20" fillId="0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0" borderId="11" xfId="209" applyFont="1" applyFill="1" applyBorder="1" applyAlignment="1">
      <alignment horizontal="left" vertical="center" wrapText="1"/>
      <protection/>
    </xf>
    <xf numFmtId="0" fontId="20" fillId="0" borderId="11" xfId="209" applyFont="1" applyFill="1" applyBorder="1" applyAlignment="1">
      <alignment/>
      <protection/>
    </xf>
    <xf numFmtId="0" fontId="20" fillId="34" borderId="11" xfId="209" applyFont="1" applyFill="1" applyBorder="1" applyAlignment="1">
      <alignment/>
      <protection/>
    </xf>
    <xf numFmtId="0" fontId="22" fillId="34" borderId="11" xfId="207" applyFont="1" applyFill="1" applyBorder="1">
      <alignment/>
      <protection/>
    </xf>
    <xf numFmtId="0" fontId="20" fillId="0" borderId="11" xfId="207" applyFont="1" applyFill="1" applyBorder="1">
      <alignment/>
      <protection/>
    </xf>
    <xf numFmtId="0" fontId="22" fillId="34" borderId="11" xfId="209" applyFont="1" applyFill="1" applyBorder="1" applyAlignment="1">
      <alignment/>
      <protection/>
    </xf>
    <xf numFmtId="0" fontId="22" fillId="0" borderId="11" xfId="209" applyFont="1" applyFill="1" applyBorder="1" applyAlignment="1">
      <alignment/>
      <protection/>
    </xf>
    <xf numFmtId="0" fontId="22" fillId="0" borderId="11" xfId="207" applyFont="1" applyFill="1" applyBorder="1">
      <alignment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2" fillId="6" borderId="11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center" vertical="center" wrapText="1"/>
    </xf>
    <xf numFmtId="49" fontId="20" fillId="6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/>
    </xf>
    <xf numFmtId="0" fontId="22" fillId="6" borderId="11" xfId="0" applyFont="1" applyFill="1" applyBorder="1" applyAlignment="1">
      <alignment vertical="top" wrapText="1"/>
    </xf>
    <xf numFmtId="0" fontId="20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wrapText="1"/>
    </xf>
    <xf numFmtId="49" fontId="22" fillId="6" borderId="11" xfId="0" applyNumberFormat="1" applyFont="1" applyFill="1" applyBorder="1" applyAlignment="1">
      <alignment horizontal="center" wrapText="1"/>
    </xf>
    <xf numFmtId="0" fontId="22" fillId="7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0" fillId="37" borderId="11" xfId="205" applyFont="1" applyFill="1" applyBorder="1" applyAlignment="1">
      <alignment horizontal="center" vertical="top" wrapText="1"/>
      <protection/>
    </xf>
    <xf numFmtId="0" fontId="22" fillId="6" borderId="11" xfId="0" applyFont="1" applyFill="1" applyBorder="1" applyAlignment="1">
      <alignment horizontal="right" vertical="center" wrapText="1"/>
    </xf>
    <xf numFmtId="0" fontId="34" fillId="6" borderId="11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 wrapText="1"/>
    </xf>
    <xf numFmtId="0" fontId="20" fillId="34" borderId="11" xfId="205" applyFont="1" applyFill="1" applyBorder="1" applyAlignment="1">
      <alignment horizontal="center" vertical="center" wrapText="1"/>
      <protection/>
    </xf>
    <xf numFmtId="0" fontId="20" fillId="6" borderId="11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7" fillId="34" borderId="11" xfId="208" applyFont="1" applyFill="1" applyBorder="1" applyAlignment="1">
      <alignment horizontal="center" vertical="center"/>
      <protection/>
    </xf>
    <xf numFmtId="49" fontId="20" fillId="34" borderId="11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0" fillId="35" borderId="11" xfId="178" applyFont="1" applyFill="1" applyBorder="1" applyAlignment="1">
      <alignment horizontal="center" vertical="top" wrapText="1"/>
    </xf>
    <xf numFmtId="0" fontId="20" fillId="37" borderId="11" xfId="0" applyFont="1" applyFill="1" applyBorder="1" applyAlignment="1">
      <alignment horizontal="center" vertical="top" wrapText="1"/>
    </xf>
    <xf numFmtId="0" fontId="20" fillId="34" borderId="11" xfId="178" applyFont="1" applyFill="1" applyBorder="1" applyAlignment="1">
      <alignment horizontal="center" vertical="top" wrapText="1"/>
    </xf>
    <xf numFmtId="0" fontId="20" fillId="36" borderId="11" xfId="159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7" borderId="11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top" wrapText="1"/>
    </xf>
    <xf numFmtId="0" fontId="22" fillId="7" borderId="11" xfId="0" applyNumberFormat="1" applyFont="1" applyFill="1" applyBorder="1" applyAlignment="1">
      <alignment vertical="top" wrapText="1"/>
    </xf>
    <xf numFmtId="0" fontId="20" fillId="6" borderId="11" xfId="0" applyNumberFormat="1" applyFont="1" applyFill="1" applyBorder="1" applyAlignment="1">
      <alignment horizontal="center" vertical="top" wrapText="1"/>
    </xf>
    <xf numFmtId="0" fontId="22" fillId="6" borderId="11" xfId="0" applyNumberFormat="1" applyFont="1" applyFill="1" applyBorder="1" applyAlignment="1">
      <alignment vertical="top" wrapText="1"/>
    </xf>
    <xf numFmtId="0" fontId="20" fillId="6" borderId="11" xfId="0" applyNumberFormat="1" applyFont="1" applyFill="1" applyBorder="1" applyAlignment="1">
      <alignment vertical="top" wrapText="1"/>
    </xf>
    <xf numFmtId="49" fontId="20" fillId="6" borderId="11" xfId="0" applyNumberFormat="1" applyFont="1" applyFill="1" applyBorder="1" applyAlignment="1">
      <alignment vertical="top" wrapText="1"/>
    </xf>
    <xf numFmtId="0" fontId="22" fillId="6" borderId="11" xfId="0" applyFont="1" applyFill="1" applyBorder="1" applyAlignment="1">
      <alignment horizontal="center" vertical="top" wrapText="1"/>
    </xf>
    <xf numFmtId="49" fontId="22" fillId="6" borderId="11" xfId="0" applyNumberFormat="1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 vertical="top" wrapText="1"/>
    </xf>
    <xf numFmtId="49" fontId="20" fillId="6" borderId="11" xfId="0" applyNumberFormat="1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horizontal="left" wrapText="1"/>
    </xf>
    <xf numFmtId="0" fontId="20" fillId="6" borderId="11" xfId="0" applyFont="1" applyFill="1" applyBorder="1" applyAlignment="1">
      <alignment vertical="center"/>
    </xf>
    <xf numFmtId="49" fontId="20" fillId="0" borderId="11" xfId="206" applyNumberFormat="1" applyFont="1" applyFill="1" applyBorder="1" applyAlignment="1">
      <alignment horizontal="center" vertical="center" wrapText="1"/>
      <protection/>
    </xf>
    <xf numFmtId="49" fontId="22" fillId="6" borderId="11" xfId="206" applyNumberFormat="1" applyFont="1" applyFill="1" applyBorder="1" applyAlignment="1">
      <alignment horizontal="center" vertical="center"/>
      <protection/>
    </xf>
    <xf numFmtId="0" fontId="22" fillId="6" borderId="11" xfId="206" applyFont="1" applyFill="1" applyBorder="1" applyAlignment="1">
      <alignment vertical="center"/>
      <protection/>
    </xf>
    <xf numFmtId="49" fontId="20" fillId="6" borderId="11" xfId="206" applyNumberFormat="1" applyFont="1" applyFill="1" applyBorder="1" applyAlignment="1">
      <alignment horizontal="center" vertical="center" wrapText="1"/>
      <protection/>
    </xf>
    <xf numFmtId="0" fontId="22" fillId="6" borderId="11" xfId="206" applyFont="1" applyFill="1" applyBorder="1" applyAlignment="1">
      <alignment horizontal="left" vertical="center" wrapText="1"/>
      <protection/>
    </xf>
    <xf numFmtId="49" fontId="20" fillId="6" borderId="11" xfId="206" applyNumberFormat="1" applyFont="1" applyFill="1" applyBorder="1" applyAlignment="1">
      <alignment horizontal="center" vertical="center" wrapText="1"/>
      <protection/>
    </xf>
    <xf numFmtId="0" fontId="22" fillId="6" borderId="11" xfId="206" applyFont="1" applyFill="1" applyBorder="1" applyAlignment="1">
      <alignment horizontal="left" vertical="center" wrapText="1"/>
      <protection/>
    </xf>
    <xf numFmtId="3" fontId="25" fillId="6" borderId="11" xfId="206" applyNumberFormat="1" applyFont="1" applyFill="1" applyBorder="1" applyAlignment="1">
      <alignment horizontal="center" vertical="center" wrapText="1"/>
      <protection/>
    </xf>
    <xf numFmtId="0" fontId="20" fillId="2" borderId="11" xfId="205" applyFont="1" applyFill="1" applyBorder="1" applyAlignment="1">
      <alignment horizontal="center" vertical="top" wrapText="1"/>
      <protection/>
    </xf>
    <xf numFmtId="0" fontId="20" fillId="2" borderId="11" xfId="0" applyFont="1" applyFill="1" applyBorder="1" applyAlignment="1">
      <alignment vertical="center"/>
    </xf>
    <xf numFmtId="0" fontId="22" fillId="2" borderId="11" xfId="204" applyFont="1" applyFill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22" fillId="38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49" fontId="22" fillId="39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left" vertical="center" wrapText="1"/>
    </xf>
    <xf numFmtId="49" fontId="20" fillId="39" borderId="11" xfId="0" applyNumberFormat="1" applyFont="1" applyFill="1" applyBorder="1" applyAlignment="1">
      <alignment horizontal="center" vertical="center" wrapText="1"/>
    </xf>
    <xf numFmtId="49" fontId="21" fillId="39" borderId="11" xfId="0" applyNumberFormat="1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22" fillId="39" borderId="11" xfId="0" applyFont="1" applyFill="1" applyBorder="1" applyAlignment="1">
      <alignment vertical="top" wrapText="1"/>
    </xf>
    <xf numFmtId="0" fontId="22" fillId="39" borderId="11" xfId="0" applyFont="1" applyFill="1" applyBorder="1" applyAlignment="1">
      <alignment horizontal="center" vertical="center"/>
    </xf>
    <xf numFmtId="49" fontId="22" fillId="39" borderId="11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/>
    </xf>
    <xf numFmtId="0" fontId="22" fillId="39" borderId="11" xfId="0" applyFont="1" applyFill="1" applyBorder="1" applyAlignment="1">
      <alignment vertical="center"/>
    </xf>
    <xf numFmtId="49" fontId="21" fillId="39" borderId="11" xfId="0" applyNumberFormat="1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left" vertical="center" wrapText="1"/>
    </xf>
    <xf numFmtId="0" fontId="29" fillId="39" borderId="11" xfId="0" applyFont="1" applyFill="1" applyBorder="1" applyAlignment="1">
      <alignment horizontal="left" vertical="center"/>
    </xf>
    <xf numFmtId="0" fontId="34" fillId="39" borderId="11" xfId="0" applyFont="1" applyFill="1" applyBorder="1" applyAlignment="1">
      <alignment horizontal="left" vertical="center"/>
    </xf>
    <xf numFmtId="0" fontId="20" fillId="41" borderId="11" xfId="205" applyFont="1" applyFill="1" applyBorder="1" applyAlignment="1">
      <alignment horizontal="center" vertical="top" wrapText="1"/>
      <protection/>
    </xf>
    <xf numFmtId="0" fontId="20" fillId="41" borderId="11" xfId="204" applyFont="1" applyFill="1" applyBorder="1" applyAlignment="1">
      <alignment horizontal="left" vertical="top" wrapText="1"/>
      <protection/>
    </xf>
    <xf numFmtId="0" fontId="20" fillId="42" borderId="11" xfId="0" applyFont="1" applyFill="1" applyBorder="1" applyAlignment="1">
      <alignment horizontal="center" vertical="center"/>
    </xf>
    <xf numFmtId="49" fontId="28" fillId="42" borderId="11" xfId="0" applyNumberFormat="1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vertical="center"/>
    </xf>
    <xf numFmtId="0" fontId="20" fillId="42" borderId="11" xfId="0" applyFont="1" applyFill="1" applyBorder="1" applyAlignment="1">
      <alignment horizontal="right" vertical="center"/>
    </xf>
    <xf numFmtId="0" fontId="22" fillId="39" borderId="11" xfId="208" applyFont="1" applyFill="1" applyBorder="1" applyAlignment="1">
      <alignment horizontal="center"/>
      <protection/>
    </xf>
    <xf numFmtId="49" fontId="22" fillId="39" borderId="11" xfId="208" applyNumberFormat="1" applyFont="1" applyFill="1" applyBorder="1" applyAlignment="1">
      <alignment horizontal="center"/>
      <protection/>
    </xf>
    <xf numFmtId="0" fontId="22" fillId="39" borderId="11" xfId="208" applyFont="1" applyFill="1" applyBorder="1" applyAlignment="1">
      <alignment horizontal="left" vertical="center"/>
      <protection/>
    </xf>
    <xf numFmtId="0" fontId="24" fillId="39" borderId="11" xfId="208" applyFont="1" applyFill="1" applyBorder="1" applyAlignment="1">
      <alignment horizontal="center" vertical="center"/>
      <protection/>
    </xf>
    <xf numFmtId="49" fontId="24" fillId="39" borderId="11" xfId="208" applyNumberFormat="1" applyFont="1" applyFill="1" applyBorder="1" applyAlignment="1">
      <alignment horizontal="center" vertical="center"/>
      <protection/>
    </xf>
    <xf numFmtId="0" fontId="22" fillId="39" borderId="11" xfId="208" applyFont="1" applyFill="1" applyBorder="1" applyAlignment="1">
      <alignment horizontal="left" vertical="center" wrapText="1"/>
      <protection/>
    </xf>
    <xf numFmtId="0" fontId="20" fillId="39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vertical="center"/>
    </xf>
    <xf numFmtId="0" fontId="20" fillId="43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 horizontal="center" wrapText="1"/>
    </xf>
    <xf numFmtId="0" fontId="22" fillId="43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vertical="center"/>
    </xf>
    <xf numFmtId="0" fontId="20" fillId="43" borderId="11" xfId="205" applyFont="1" applyFill="1" applyBorder="1" applyAlignment="1">
      <alignment horizontal="center" vertical="top" wrapText="1"/>
      <protection/>
    </xf>
    <xf numFmtId="0" fontId="22" fillId="43" borderId="11" xfId="204" applyFont="1" applyFill="1" applyBorder="1" applyAlignment="1">
      <alignment horizontal="left" vertical="top" wrapText="1"/>
      <protection/>
    </xf>
    <xf numFmtId="0" fontId="20" fillId="43" borderId="11" xfId="0" applyFont="1" applyFill="1" applyBorder="1" applyAlignment="1">
      <alignment horizontal="center" vertical="top" wrapText="1"/>
    </xf>
    <xf numFmtId="0" fontId="20" fillId="43" borderId="11" xfId="178" applyFont="1" applyFill="1" applyBorder="1" applyAlignment="1">
      <alignment horizontal="center" vertical="top" wrapText="1"/>
    </xf>
    <xf numFmtId="0" fontId="20" fillId="42" borderId="11" xfId="0" applyNumberFormat="1" applyFont="1" applyFill="1" applyBorder="1" applyAlignment="1">
      <alignment horizontal="center" vertical="top" wrapText="1"/>
    </xf>
    <xf numFmtId="0" fontId="22" fillId="0" borderId="11" xfId="207" applyFont="1" applyFill="1" applyBorder="1">
      <alignment/>
      <protection/>
    </xf>
    <xf numFmtId="0" fontId="25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5" fillId="34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 wrapText="1"/>
    </xf>
    <xf numFmtId="49" fontId="22" fillId="44" borderId="11" xfId="0" applyNumberFormat="1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left" vertical="center" wrapText="1"/>
    </xf>
    <xf numFmtId="0" fontId="20" fillId="44" borderId="11" xfId="0" applyFont="1" applyFill="1" applyBorder="1" applyAlignment="1">
      <alignment/>
    </xf>
    <xf numFmtId="49" fontId="20" fillId="44" borderId="11" xfId="0" applyNumberFormat="1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20" fillId="44" borderId="11" xfId="0" applyFont="1" applyFill="1" applyBorder="1" applyAlignment="1">
      <alignment horizontal="right" vertical="center" wrapText="1"/>
    </xf>
    <xf numFmtId="0" fontId="27" fillId="0" borderId="11" xfId="208" applyFont="1" applyFill="1" applyBorder="1" applyAlignment="1">
      <alignment horizontal="center" vertical="center"/>
      <protection/>
    </xf>
    <xf numFmtId="49" fontId="27" fillId="0" borderId="11" xfId="208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20" fillId="37" borderId="11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42" borderId="11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42" borderId="11" xfId="184" applyFont="1" applyFill="1" applyBorder="1" applyAlignment="1">
      <alignment horizontal="center" vertical="center" wrapText="1"/>
      <protection/>
    </xf>
    <xf numFmtId="0" fontId="20" fillId="45" borderId="11" xfId="0" applyFont="1" applyFill="1" applyBorder="1" applyAlignment="1">
      <alignment horizontal="center" vertical="center" wrapText="1"/>
    </xf>
    <xf numFmtId="0" fontId="20" fillId="42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2" fillId="0" borderId="13" xfId="209" applyFont="1" applyFill="1" applyBorder="1" applyAlignment="1">
      <alignment horizontal="center" vertical="center" wrapText="1"/>
      <protection/>
    </xf>
    <xf numFmtId="0" fontId="22" fillId="0" borderId="11" xfId="207" applyFont="1" applyFill="1" applyBorder="1" applyAlignment="1">
      <alignment horizontal="center" vertical="distributed"/>
      <protection/>
    </xf>
    <xf numFmtId="1" fontId="22" fillId="0" borderId="13" xfId="209" applyNumberFormat="1" applyFont="1" applyFill="1" applyBorder="1" applyAlignment="1">
      <alignment horizontal="center" vertical="center"/>
      <protection/>
    </xf>
    <xf numFmtId="0" fontId="20" fillId="0" borderId="13" xfId="209" applyFont="1" applyFill="1" applyBorder="1">
      <alignment/>
      <protection/>
    </xf>
    <xf numFmtId="0" fontId="22" fillId="0" borderId="13" xfId="207" applyFont="1" applyFill="1" applyBorder="1">
      <alignment/>
      <protection/>
    </xf>
    <xf numFmtId="0" fontId="22" fillId="0" borderId="13" xfId="209" applyFont="1" applyFill="1" applyBorder="1">
      <alignment/>
      <protection/>
    </xf>
    <xf numFmtId="0" fontId="20" fillId="0" borderId="13" xfId="207" applyFont="1" applyFill="1" applyBorder="1">
      <alignment/>
      <protection/>
    </xf>
    <xf numFmtId="0" fontId="20" fillId="0" borderId="13" xfId="207" applyFont="1" applyFill="1" applyBorder="1">
      <alignment/>
      <protection/>
    </xf>
    <xf numFmtId="0" fontId="22" fillId="6" borderId="11" xfId="0" applyFont="1" applyFill="1" applyBorder="1" applyAlignment="1">
      <alignment/>
    </xf>
    <xf numFmtId="1" fontId="22" fillId="39" borderId="11" xfId="0" applyNumberFormat="1" applyFont="1" applyFill="1" applyBorder="1" applyAlignment="1">
      <alignment/>
    </xf>
    <xf numFmtId="1" fontId="22" fillId="6" borderId="11" xfId="0" applyNumberFormat="1" applyFont="1" applyFill="1" applyBorder="1" applyAlignment="1">
      <alignment/>
    </xf>
    <xf numFmtId="0" fontId="22" fillId="40" borderId="11" xfId="0" applyFont="1" applyFill="1" applyBorder="1" applyAlignment="1">
      <alignment/>
    </xf>
    <xf numFmtId="0" fontId="34" fillId="6" borderId="11" xfId="0" applyFont="1" applyFill="1" applyBorder="1" applyAlignment="1">
      <alignment horizontal="right" vertical="center" wrapText="1"/>
    </xf>
    <xf numFmtId="0" fontId="20" fillId="7" borderId="11" xfId="0" applyFont="1" applyFill="1" applyBorder="1" applyAlignment="1">
      <alignment/>
    </xf>
    <xf numFmtId="0" fontId="25" fillId="34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/>
    </xf>
    <xf numFmtId="0" fontId="20" fillId="41" borderId="11" xfId="0" applyFont="1" applyFill="1" applyBorder="1" applyAlignment="1">
      <alignment horizontal="right" vertical="center"/>
    </xf>
    <xf numFmtId="0" fontId="20" fillId="44" borderId="11" xfId="0" applyFont="1" applyFill="1" applyBorder="1" applyAlignment="1">
      <alignment horizontal="right"/>
    </xf>
    <xf numFmtId="0" fontId="20" fillId="7" borderId="11" xfId="0" applyFont="1" applyFill="1" applyBorder="1" applyAlignment="1">
      <alignment horizontal="right"/>
    </xf>
    <xf numFmtId="0" fontId="22" fillId="39" borderId="11" xfId="0" applyFont="1" applyFill="1" applyBorder="1" applyAlignment="1">
      <alignment horizontal="right" vertical="center" wrapText="1"/>
    </xf>
    <xf numFmtId="0" fontId="22" fillId="39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/>
    </xf>
    <xf numFmtId="0" fontId="22" fillId="37" borderId="11" xfId="0" applyFont="1" applyFill="1" applyBorder="1" applyAlignment="1">
      <alignment/>
    </xf>
    <xf numFmtId="0" fontId="20" fillId="44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6" borderId="11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2" fillId="43" borderId="11" xfId="0" applyFont="1" applyFill="1" applyBorder="1" applyAlignment="1">
      <alignment horizontal="right" vertical="center" wrapText="1"/>
    </xf>
    <xf numFmtId="0" fontId="22" fillId="43" borderId="11" xfId="0" applyFont="1" applyFill="1" applyBorder="1" applyAlignment="1">
      <alignment horizontal="right" vertical="center"/>
    </xf>
    <xf numFmtId="0" fontId="22" fillId="43" borderId="11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/>
    </xf>
    <xf numFmtId="0" fontId="22" fillId="6" borderId="11" xfId="0" applyNumberFormat="1" applyFont="1" applyFill="1" applyBorder="1" applyAlignment="1">
      <alignment/>
    </xf>
    <xf numFmtId="0" fontId="22" fillId="7" borderId="11" xfId="0" applyNumberFormat="1" applyFont="1" applyFill="1" applyBorder="1" applyAlignment="1">
      <alignment/>
    </xf>
    <xf numFmtId="0" fontId="29" fillId="0" borderId="0" xfId="0" applyNumberFormat="1" applyFont="1" applyFill="1" applyAlignment="1">
      <alignment/>
    </xf>
    <xf numFmtId="0" fontId="22" fillId="6" borderId="11" xfId="0" applyFont="1" applyFill="1" applyBorder="1" applyAlignment="1">
      <alignment horizontal="right"/>
    </xf>
    <xf numFmtId="0" fontId="22" fillId="7" borderId="11" xfId="0" applyFont="1" applyFill="1" applyBorder="1" applyAlignment="1">
      <alignment/>
    </xf>
    <xf numFmtId="0" fontId="22" fillId="6" borderId="11" xfId="206" applyFont="1" applyFill="1" applyBorder="1">
      <alignment/>
      <protection/>
    </xf>
    <xf numFmtId="49" fontId="20" fillId="0" borderId="14" xfId="206" applyNumberFormat="1" applyFont="1" applyFill="1" applyBorder="1" applyAlignment="1">
      <alignment horizontal="center" vertical="center" wrapText="1"/>
      <protection/>
    </xf>
    <xf numFmtId="49" fontId="20" fillId="0" borderId="14" xfId="206" applyNumberFormat="1" applyFont="1" applyFill="1" applyBorder="1" applyAlignment="1">
      <alignment horizontal="center" vertical="center" wrapText="1"/>
      <protection/>
    </xf>
    <xf numFmtId="49" fontId="25" fillId="0" borderId="14" xfId="206" applyNumberFormat="1" applyFont="1" applyFill="1" applyBorder="1" applyAlignment="1">
      <alignment horizontal="center" vertical="center" wrapText="1"/>
      <protection/>
    </xf>
    <xf numFmtId="49" fontId="20" fillId="46" borderId="14" xfId="206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49" fontId="23" fillId="0" borderId="1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34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5" fillId="0" borderId="27" xfId="0" applyFont="1" applyBorder="1" applyAlignment="1">
      <alignment/>
    </xf>
    <xf numFmtId="0" fontId="28" fillId="0" borderId="27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3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49" fontId="28" fillId="0" borderId="27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0" fontId="20" fillId="0" borderId="0" xfId="0" applyFont="1" applyAlignment="1">
      <alignment vertical="distributed"/>
    </xf>
    <xf numFmtId="1" fontId="27" fillId="0" borderId="32" xfId="0" applyNumberFormat="1" applyFont="1" applyBorder="1" applyAlignment="1" applyProtection="1">
      <alignment horizontal="center" vertical="top" wrapText="1"/>
      <protection locked="0"/>
    </xf>
    <xf numFmtId="0" fontId="20" fillId="0" borderId="16" xfId="0" applyFont="1" applyBorder="1" applyAlignment="1">
      <alignment horizontal="center"/>
    </xf>
    <xf numFmtId="0" fontId="40" fillId="0" borderId="16" xfId="0" applyFont="1" applyBorder="1" applyAlignment="1" applyProtection="1">
      <alignment vertical="top" wrapText="1" readingOrder="1"/>
      <protection locked="0"/>
    </xf>
    <xf numFmtId="0" fontId="20" fillId="0" borderId="33" xfId="0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1" fontId="27" fillId="0" borderId="19" xfId="0" applyNumberFormat="1" applyFont="1" applyBorder="1" applyAlignment="1" applyProtection="1">
      <alignment horizontal="center" vertical="top" wrapText="1"/>
      <protection locked="0"/>
    </xf>
    <xf numFmtId="0" fontId="40" fillId="0" borderId="11" xfId="0" applyFont="1" applyBorder="1" applyAlignment="1" applyProtection="1">
      <alignment vertical="top" wrapText="1" readingOrder="1"/>
      <protection locked="0"/>
    </xf>
    <xf numFmtId="0" fontId="20" fillId="0" borderId="11" xfId="0" applyFont="1" applyBorder="1" applyAlignment="1">
      <alignment horizontal="right"/>
    </xf>
    <xf numFmtId="0" fontId="20" fillId="0" borderId="35" xfId="0" applyFont="1" applyBorder="1" applyAlignment="1">
      <alignment horizontal="right" vertical="center" wrapText="1"/>
    </xf>
    <xf numFmtId="4" fontId="20" fillId="0" borderId="36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7" xfId="0" applyFont="1" applyBorder="1" applyAlignment="1">
      <alignment horizontal="right" vertical="center" wrapText="1"/>
    </xf>
    <xf numFmtId="4" fontId="20" fillId="0" borderId="25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 vertical="center" wrapText="1"/>
    </xf>
    <xf numFmtId="4" fontId="20" fillId="0" borderId="20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 vertical="center" wrapText="1"/>
    </xf>
    <xf numFmtId="4" fontId="20" fillId="0" borderId="24" xfId="0" applyNumberFormat="1" applyFont="1" applyBorder="1" applyAlignment="1">
      <alignment horizontal="right"/>
    </xf>
    <xf numFmtId="49" fontId="27" fillId="0" borderId="16" xfId="0" applyNumberFormat="1" applyFont="1" applyBorder="1" applyAlignment="1" applyProtection="1">
      <alignment horizontal="center" vertical="top" wrapText="1"/>
      <protection locked="0"/>
    </xf>
    <xf numFmtId="0" fontId="41" fillId="0" borderId="16" xfId="0" applyFont="1" applyBorder="1" applyAlignment="1" applyProtection="1">
      <alignment horizontal="center" vertical="top" wrapText="1"/>
      <protection locked="0"/>
    </xf>
    <xf numFmtId="49" fontId="27" fillId="0" borderId="11" xfId="0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9" fontId="27" fillId="0" borderId="26" xfId="0" applyNumberFormat="1" applyFont="1" applyBorder="1" applyAlignment="1" applyProtection="1">
      <alignment horizontal="center" vertical="top" wrapText="1"/>
      <protection locked="0"/>
    </xf>
    <xf numFmtId="0" fontId="20" fillId="0" borderId="26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40" fillId="0" borderId="19" xfId="0" applyFont="1" applyBorder="1" applyAlignment="1" applyProtection="1">
      <alignment vertical="top" wrapText="1" readingOrder="1"/>
      <protection locked="0"/>
    </xf>
    <xf numFmtId="49" fontId="27" fillId="0" borderId="27" xfId="0" applyNumberFormat="1" applyFont="1" applyBorder="1" applyAlignment="1" applyProtection="1">
      <alignment horizontal="center" vertical="top" wrapText="1"/>
      <protection locked="0"/>
    </xf>
    <xf numFmtId="0" fontId="20" fillId="0" borderId="27" xfId="0" applyFont="1" applyBorder="1" applyAlignment="1">
      <alignment horizontal="center"/>
    </xf>
    <xf numFmtId="0" fontId="40" fillId="0" borderId="11" xfId="0" applyFont="1" applyBorder="1" applyAlignment="1" applyProtection="1">
      <alignment horizontal="left" vertical="top" wrapText="1" readingOrder="1"/>
      <protection locked="0"/>
    </xf>
    <xf numFmtId="49" fontId="2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1" xfId="0" applyFont="1" applyFill="1" applyBorder="1" applyAlignment="1" applyProtection="1">
      <alignment vertical="top" wrapText="1" readingOrder="1"/>
      <protection locked="0"/>
    </xf>
    <xf numFmtId="49" fontId="20" fillId="0" borderId="11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50" fillId="0" borderId="11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28" fillId="0" borderId="27" xfId="184" applyFont="1" applyFill="1" applyBorder="1" applyAlignment="1">
      <alignment horizontal="center" vertical="center" wrapText="1"/>
      <protection/>
    </xf>
    <xf numFmtId="49" fontId="50" fillId="0" borderId="26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28" fillId="0" borderId="26" xfId="184" applyFont="1" applyFill="1" applyBorder="1" applyAlignment="1">
      <alignment horizontal="center" vertical="center" wrapText="1"/>
      <protection/>
    </xf>
    <xf numFmtId="0" fontId="20" fillId="0" borderId="26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0" fillId="0" borderId="26" xfId="0" applyFont="1" applyBorder="1" applyAlignment="1">
      <alignment/>
    </xf>
    <xf numFmtId="0" fontId="28" fillId="0" borderId="11" xfId="184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/>
    </xf>
    <xf numFmtId="0" fontId="41" fillId="0" borderId="13" xfId="0" applyFont="1" applyBorder="1" applyAlignment="1" applyProtection="1">
      <alignment horizontal="center" vertical="top" wrapText="1"/>
      <protection locked="0"/>
    </xf>
    <xf numFmtId="49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9" fontId="27" fillId="0" borderId="23" xfId="0" applyNumberFormat="1" applyFont="1" applyBorder="1" applyAlignment="1" applyProtection="1">
      <alignment horizontal="center" vertical="top" wrapText="1"/>
      <protection locked="0"/>
    </xf>
    <xf numFmtId="0" fontId="28" fillId="0" borderId="23" xfId="184" applyFont="1" applyFill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right"/>
    </xf>
    <xf numFmtId="0" fontId="41" fillId="0" borderId="27" xfId="0" applyFont="1" applyBorder="1" applyAlignment="1" applyProtection="1">
      <alignment horizontal="center" vertical="top" wrapText="1"/>
      <protection locked="0"/>
    </xf>
    <xf numFmtId="0" fontId="20" fillId="0" borderId="40" xfId="0" applyFont="1" applyFill="1" applyBorder="1" applyAlignment="1">
      <alignment horizontal="right"/>
    </xf>
    <xf numFmtId="49" fontId="20" fillId="0" borderId="26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4" fontId="20" fillId="0" borderId="42" xfId="0" applyNumberFormat="1" applyFont="1" applyBorder="1" applyAlignment="1">
      <alignment horizontal="right"/>
    </xf>
    <xf numFmtId="49" fontId="20" fillId="0" borderId="43" xfId="0" applyNumberFormat="1" applyFont="1" applyBorder="1" applyAlignment="1">
      <alignment horizontal="center"/>
    </xf>
    <xf numFmtId="0" fontId="20" fillId="0" borderId="30" xfId="0" applyFont="1" applyFill="1" applyBorder="1" applyAlignment="1">
      <alignment/>
    </xf>
    <xf numFmtId="49" fontId="20" fillId="0" borderId="16" xfId="0" applyNumberFormat="1" applyFont="1" applyBorder="1" applyAlignment="1">
      <alignment horizontal="center"/>
    </xf>
    <xf numFmtId="0" fontId="25" fillId="0" borderId="44" xfId="0" applyFont="1" applyBorder="1" applyAlignment="1">
      <alignment/>
    </xf>
    <xf numFmtId="0" fontId="20" fillId="0" borderId="32" xfId="0" applyFont="1" applyBorder="1" applyAlignment="1">
      <alignment horizontal="right"/>
    </xf>
    <xf numFmtId="0" fontId="29" fillId="47" borderId="41" xfId="0" applyFont="1" applyFill="1" applyBorder="1" applyAlignment="1">
      <alignment horizontal="center" vertical="center"/>
    </xf>
    <xf numFmtId="0" fontId="31" fillId="47" borderId="41" xfId="0" applyFont="1" applyFill="1" applyBorder="1" applyAlignment="1">
      <alignment horizontal="center" vertical="center"/>
    </xf>
    <xf numFmtId="4" fontId="0" fillId="47" borderId="41" xfId="0" applyNumberFormat="1" applyFont="1" applyFill="1" applyBorder="1" applyAlignment="1">
      <alignment/>
    </xf>
    <xf numFmtId="4" fontId="22" fillId="0" borderId="45" xfId="0" applyNumberFormat="1" applyFont="1" applyBorder="1" applyAlignment="1">
      <alignment/>
    </xf>
    <xf numFmtId="49" fontId="28" fillId="0" borderId="16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4" xfId="0" applyFont="1" applyBorder="1" applyAlignment="1">
      <alignment/>
    </xf>
    <xf numFmtId="0" fontId="40" fillId="0" borderId="27" xfId="0" applyFont="1" applyBorder="1" applyAlignment="1" applyProtection="1">
      <alignment vertical="top" wrapText="1" readingOrder="1"/>
      <protection locked="0"/>
    </xf>
    <xf numFmtId="4" fontId="20" fillId="0" borderId="46" xfId="0" applyNumberFormat="1" applyFont="1" applyBorder="1" applyAlignment="1">
      <alignment horizontal="right"/>
    </xf>
    <xf numFmtId="0" fontId="31" fillId="47" borderId="47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39" xfId="0" applyFont="1" applyBorder="1" applyAlignment="1">
      <alignment/>
    </xf>
    <xf numFmtId="4" fontId="20" fillId="0" borderId="22" xfId="0" applyNumberFormat="1" applyFont="1" applyBorder="1" applyAlignment="1">
      <alignment/>
    </xf>
    <xf numFmtId="0" fontId="20" fillId="0" borderId="22" xfId="0" applyFont="1" applyBorder="1" applyAlignment="1">
      <alignment/>
    </xf>
    <xf numFmtId="4" fontId="28" fillId="47" borderId="48" xfId="0" applyNumberFormat="1" applyFont="1" applyFill="1" applyBorder="1" applyAlignment="1">
      <alignment/>
    </xf>
    <xf numFmtId="0" fontId="20" fillId="0" borderId="15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2" fillId="0" borderId="18" xfId="0" applyFont="1" applyBorder="1" applyAlignment="1">
      <alignment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4" fontId="20" fillId="0" borderId="54" xfId="0" applyNumberFormat="1" applyFont="1" applyBorder="1" applyAlignment="1">
      <alignment/>
    </xf>
    <xf numFmtId="0" fontId="20" fillId="34" borderId="54" xfId="0" applyFont="1" applyFill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4" fontId="22" fillId="0" borderId="56" xfId="0" applyNumberFormat="1" applyFont="1" applyBorder="1" applyAlignment="1">
      <alignment/>
    </xf>
    <xf numFmtId="0" fontId="28" fillId="0" borderId="4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0" fillId="0" borderId="11" xfId="0" applyFont="1" applyBorder="1" applyAlignment="1">
      <alignment horizontal="center" vertical="distributed"/>
    </xf>
    <xf numFmtId="0" fontId="25" fillId="34" borderId="11" xfId="0" applyFont="1" applyFill="1" applyBorder="1" applyAlignment="1">
      <alignment horizontal="center" vertical="distributed"/>
    </xf>
    <xf numFmtId="2" fontId="22" fillId="6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44" borderId="11" xfId="0" applyNumberFormat="1" applyFont="1" applyFill="1" applyBorder="1" applyAlignment="1">
      <alignment/>
    </xf>
    <xf numFmtId="2" fontId="22" fillId="39" borderId="11" xfId="0" applyNumberFormat="1" applyFont="1" applyFill="1" applyBorder="1" applyAlignment="1">
      <alignment/>
    </xf>
    <xf numFmtId="4" fontId="22" fillId="6" borderId="11" xfId="0" applyNumberFormat="1" applyFont="1" applyFill="1" applyBorder="1" applyAlignment="1">
      <alignment/>
    </xf>
    <xf numFmtId="4" fontId="22" fillId="39" borderId="11" xfId="0" applyNumberFormat="1" applyFont="1" applyFill="1" applyBorder="1" applyAlignment="1">
      <alignment/>
    </xf>
    <xf numFmtId="4" fontId="22" fillId="40" borderId="11" xfId="0" applyNumberFormat="1" applyFont="1" applyFill="1" applyBorder="1" applyAlignment="1">
      <alignment/>
    </xf>
    <xf numFmtId="4" fontId="22" fillId="6" borderId="11" xfId="0" applyNumberFormat="1" applyFont="1" applyFill="1" applyBorder="1" applyAlignment="1">
      <alignment vertical="top" wrapText="1"/>
    </xf>
    <xf numFmtId="4" fontId="22" fillId="39" borderId="11" xfId="0" applyNumberFormat="1" applyFont="1" applyFill="1" applyBorder="1" applyAlignment="1">
      <alignment vertical="top" wrapText="1"/>
    </xf>
    <xf numFmtId="4" fontId="34" fillId="6" borderId="11" xfId="0" applyNumberFormat="1" applyFont="1" applyFill="1" applyBorder="1" applyAlignment="1">
      <alignment horizontal="right" vertical="center" wrapText="1"/>
    </xf>
    <xf numFmtId="4" fontId="20" fillId="7" borderId="11" xfId="0" applyNumberFormat="1" applyFont="1" applyFill="1" applyBorder="1" applyAlignment="1">
      <alignment/>
    </xf>
    <xf numFmtId="4" fontId="22" fillId="6" borderId="11" xfId="0" applyNumberFormat="1" applyFont="1" applyFill="1" applyBorder="1" applyAlignment="1">
      <alignment horizontal="right" vertical="center" wrapText="1"/>
    </xf>
    <xf numFmtId="4" fontId="22" fillId="39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/>
    </xf>
    <xf numFmtId="4" fontId="20" fillId="7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vertical="center" wrapText="1"/>
    </xf>
    <xf numFmtId="4" fontId="22" fillId="37" borderId="11" xfId="0" applyNumberFormat="1" applyFont="1" applyFill="1" applyBorder="1" applyAlignment="1">
      <alignment/>
    </xf>
    <xf numFmtId="4" fontId="20" fillId="6" borderId="11" xfId="0" applyNumberFormat="1" applyFont="1" applyFill="1" applyBorder="1" applyAlignment="1">
      <alignment vertical="center"/>
    </xf>
    <xf numFmtId="4" fontId="20" fillId="44" borderId="11" xfId="0" applyNumberFormat="1" applyFont="1" applyFill="1" applyBorder="1" applyAlignment="1">
      <alignment horizontal="right" vertical="center"/>
    </xf>
    <xf numFmtId="4" fontId="20" fillId="7" borderId="11" xfId="0" applyNumberFormat="1" applyFont="1" applyFill="1" applyBorder="1" applyAlignment="1">
      <alignment horizontal="right" vertical="center"/>
    </xf>
    <xf numFmtId="4" fontId="22" fillId="39" borderId="11" xfId="0" applyNumberFormat="1" applyFont="1" applyFill="1" applyBorder="1" applyAlignment="1">
      <alignment vertical="center"/>
    </xf>
    <xf numFmtId="4" fontId="22" fillId="43" borderId="11" xfId="0" applyNumberFormat="1" applyFont="1" applyFill="1" applyBorder="1" applyAlignment="1">
      <alignment horizontal="right" vertical="center" wrapText="1"/>
    </xf>
    <xf numFmtId="4" fontId="20" fillId="42" borderId="11" xfId="0" applyNumberFormat="1" applyFont="1" applyFill="1" applyBorder="1" applyAlignment="1">
      <alignment horizontal="right" vertical="center"/>
    </xf>
    <xf numFmtId="4" fontId="22" fillId="2" borderId="11" xfId="0" applyNumberFormat="1" applyFont="1" applyFill="1" applyBorder="1" applyAlignment="1">
      <alignment vertical="center"/>
    </xf>
    <xf numFmtId="4" fontId="22" fillId="7" borderId="11" xfId="0" applyNumberFormat="1" applyFont="1" applyFill="1" applyBorder="1" applyAlignment="1">
      <alignment vertical="center"/>
    </xf>
    <xf numFmtId="4" fontId="22" fillId="7" borderId="11" xfId="0" applyNumberFormat="1" applyFont="1" applyFill="1" applyBorder="1" applyAlignment="1">
      <alignment/>
    </xf>
    <xf numFmtId="4" fontId="22" fillId="6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 vertical="center" wrapText="1"/>
    </xf>
    <xf numFmtId="4" fontId="20" fillId="44" borderId="11" xfId="0" applyNumberFormat="1" applyFont="1" applyFill="1" applyBorder="1" applyAlignment="1">
      <alignment horizontal="right" vertical="center" wrapText="1"/>
    </xf>
    <xf numFmtId="4" fontId="22" fillId="6" borderId="11" xfId="0" applyNumberFormat="1" applyFont="1" applyFill="1" applyBorder="1" applyAlignment="1">
      <alignment vertical="center" wrapText="1"/>
    </xf>
    <xf numFmtId="4" fontId="22" fillId="6" borderId="11" xfId="206" applyNumberFormat="1" applyFont="1" applyFill="1" applyBorder="1">
      <alignment/>
      <protection/>
    </xf>
    <xf numFmtId="4" fontId="20" fillId="0" borderId="11" xfId="206" applyNumberFormat="1" applyFont="1" applyFill="1" applyBorder="1">
      <alignment/>
      <protection/>
    </xf>
    <xf numFmtId="4" fontId="31" fillId="0" borderId="11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distributed"/>
    </xf>
    <xf numFmtId="0" fontId="28" fillId="0" borderId="27" xfId="0" applyFont="1" applyBorder="1" applyAlignment="1">
      <alignment horizontal="left" vertical="distributed"/>
    </xf>
    <xf numFmtId="43" fontId="20" fillId="0" borderId="16" xfId="149" applyFont="1" applyBorder="1" applyAlignment="1">
      <alignment horizontal="right"/>
    </xf>
    <xf numFmtId="0" fontId="28" fillId="0" borderId="11" xfId="0" applyFont="1" applyBorder="1" applyAlignment="1">
      <alignment horizontal="left" vertical="distributed"/>
    </xf>
    <xf numFmtId="43" fontId="20" fillId="0" borderId="11" xfId="149" applyFont="1" applyBorder="1" applyAlignment="1">
      <alignment horizontal="right" vertical="center" wrapText="1"/>
    </xf>
    <xf numFmtId="0" fontId="28" fillId="0" borderId="23" xfId="0" applyFont="1" applyBorder="1" applyAlignment="1">
      <alignment horizontal="left" vertical="distributed"/>
    </xf>
    <xf numFmtId="4" fontId="20" fillId="0" borderId="61" xfId="0" applyNumberFormat="1" applyFont="1" applyBorder="1" applyAlignment="1">
      <alignment horizontal="right"/>
    </xf>
    <xf numFmtId="43" fontId="20" fillId="0" borderId="23" xfId="149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/>
    </xf>
    <xf numFmtId="43" fontId="20" fillId="0" borderId="11" xfId="149" applyFont="1" applyBorder="1" applyAlignment="1">
      <alignment horizontal="right"/>
    </xf>
    <xf numFmtId="43" fontId="20" fillId="0" borderId="11" xfId="149" applyFont="1" applyBorder="1" applyAlignment="1">
      <alignment/>
    </xf>
    <xf numFmtId="0" fontId="28" fillId="0" borderId="11" xfId="184" applyFont="1" applyFill="1" applyBorder="1" applyAlignment="1">
      <alignment horizontal="left" vertical="distributed" wrapText="1"/>
      <protection/>
    </xf>
    <xf numFmtId="0" fontId="28" fillId="48" borderId="11" xfId="0" applyFont="1" applyFill="1" applyBorder="1" applyAlignment="1">
      <alignment vertical="distributed" wrapText="1"/>
    </xf>
    <xf numFmtId="43" fontId="20" fillId="0" borderId="23" xfId="149" applyFont="1" applyBorder="1" applyAlignment="1">
      <alignment/>
    </xf>
    <xf numFmtId="0" fontId="28" fillId="0" borderId="16" xfId="0" applyFont="1" applyBorder="1" applyAlignment="1">
      <alignment horizontal="left" vertical="distributed"/>
    </xf>
    <xf numFmtId="0" fontId="20" fillId="0" borderId="27" xfId="0" applyFont="1" applyBorder="1" applyAlignment="1">
      <alignment horizontal="right"/>
    </xf>
    <xf numFmtId="0" fontId="20" fillId="0" borderId="15" xfId="0" applyFont="1" applyBorder="1" applyAlignment="1">
      <alignment/>
    </xf>
    <xf numFmtId="43" fontId="20" fillId="0" borderId="16" xfId="149" applyFont="1" applyBorder="1" applyAlignment="1">
      <alignment/>
    </xf>
    <xf numFmtId="0" fontId="20" fillId="0" borderId="23" xfId="0" applyFont="1" applyBorder="1" applyAlignment="1">
      <alignment horizontal="center" vertical="distributed"/>
    </xf>
    <xf numFmtId="0" fontId="28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4" fontId="28" fillId="0" borderId="25" xfId="0" applyNumberFormat="1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23" xfId="0" applyFont="1" applyBorder="1" applyAlignment="1">
      <alignment horizontal="center" vertical="distributed"/>
    </xf>
    <xf numFmtId="4" fontId="20" fillId="0" borderId="46" xfId="0" applyNumberFormat="1" applyFont="1" applyBorder="1" applyAlignment="1">
      <alignment/>
    </xf>
    <xf numFmtId="4" fontId="20" fillId="47" borderId="57" xfId="0" applyNumberFormat="1" applyFont="1" applyFill="1" applyBorder="1" applyAlignment="1">
      <alignment/>
    </xf>
    <xf numFmtId="4" fontId="20" fillId="47" borderId="58" xfId="0" applyNumberFormat="1" applyFont="1" applyFill="1" applyBorder="1" applyAlignment="1">
      <alignment/>
    </xf>
    <xf numFmtId="4" fontId="22" fillId="0" borderId="59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20" xfId="0" applyFont="1" applyBorder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5" fillId="34" borderId="16" xfId="0" applyFont="1" applyFill="1" applyBorder="1" applyAlignment="1">
      <alignment horizontal="center" vertical="distributed"/>
    </xf>
    <xf numFmtId="4" fontId="0" fillId="0" borderId="2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20" fillId="42" borderId="11" xfId="0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>
      <alignment/>
    </xf>
    <xf numFmtId="0" fontId="20" fillId="0" borderId="32" xfId="0" applyFont="1" applyBorder="1" applyAlignment="1">
      <alignment horizontal="right" vertical="center" wrapText="1"/>
    </xf>
    <xf numFmtId="0" fontId="20" fillId="0" borderId="16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3" xfId="0" applyFont="1" applyBorder="1" applyAlignment="1">
      <alignment horizontal="right"/>
    </xf>
    <xf numFmtId="0" fontId="20" fillId="0" borderId="23" xfId="0" applyFont="1" applyBorder="1" applyAlignment="1">
      <alignment horizontal="right" vertical="center" wrapText="1"/>
    </xf>
    <xf numFmtId="0" fontId="25" fillId="0" borderId="11" xfId="207" applyFont="1" applyFill="1" applyBorder="1" applyAlignment="1">
      <alignment horizontal="center" vertical="distributed"/>
      <protection/>
    </xf>
    <xf numFmtId="0" fontId="20" fillId="0" borderId="11" xfId="0" applyFont="1" applyBorder="1" applyAlignment="1">
      <alignment horizontal="center" vertical="distributed"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 vertical="distributed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62" xfId="0" applyFont="1" applyFill="1" applyBorder="1" applyAlignment="1">
      <alignment horizontal="left" vertical="top" wrapText="1"/>
    </xf>
    <xf numFmtId="49" fontId="22" fillId="0" borderId="0" xfId="206" applyNumberFormat="1" applyFont="1" applyFill="1" applyAlignment="1">
      <alignment horizontal="left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35" xfId="0" applyFont="1" applyFill="1" applyBorder="1" applyAlignment="1">
      <alignment horizontal="center" vertical="center" wrapText="1"/>
    </xf>
    <xf numFmtId="0" fontId="22" fillId="42" borderId="1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distributed" wrapText="1"/>
    </xf>
    <xf numFmtId="0" fontId="28" fillId="0" borderId="13" xfId="0" applyFont="1" applyBorder="1" applyAlignment="1">
      <alignment horizontal="center" vertical="distributed" wrapText="1"/>
    </xf>
    <xf numFmtId="0" fontId="28" fillId="0" borderId="64" xfId="0" applyFont="1" applyBorder="1" applyAlignment="1">
      <alignment horizontal="center" vertical="distributed" wrapText="1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right"/>
    </xf>
    <xf numFmtId="0" fontId="22" fillId="0" borderId="59" xfId="0" applyFont="1" applyBorder="1" applyAlignment="1">
      <alignment horizontal="right"/>
    </xf>
  </cellXfs>
  <cellStyles count="21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cel_BuiltIn_Total 1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2" xfId="184"/>
    <cellStyle name="Normal 2 2" xfId="185"/>
    <cellStyle name="Normal 2 2 2" xfId="186"/>
    <cellStyle name="Normal 2 3" xfId="187"/>
    <cellStyle name="Normal 2 4" xfId="188"/>
    <cellStyle name="Normal 3" xfId="189"/>
    <cellStyle name="Normal 3 2" xfId="190"/>
    <cellStyle name="Normal 3 2 2" xfId="191"/>
    <cellStyle name="Normal 3 3" xfId="192"/>
    <cellStyle name="Normal 3 4" xfId="193"/>
    <cellStyle name="Normal 4" xfId="194"/>
    <cellStyle name="Normal 4 2" xfId="195"/>
    <cellStyle name="Normal 5" xfId="196"/>
    <cellStyle name="Normal 5 2" xfId="197"/>
    <cellStyle name="Normal 6" xfId="198"/>
    <cellStyle name="Normal 7" xfId="199"/>
    <cellStyle name="Normal 7 2" xfId="200"/>
    <cellStyle name="Normal 8" xfId="201"/>
    <cellStyle name="Normal 9" xfId="202"/>
    <cellStyle name="Normál_Izvrsenje-PLAN2011" xfId="203"/>
    <cellStyle name="Normal_Normativi_Stampanje" xfId="204"/>
    <cellStyle name="Normal_Sheet1" xfId="205"/>
    <cellStyle name="Normal_TAB DZ 1-10" xfId="206"/>
    <cellStyle name="Normal_TAB DZ 1-10_TAB DZ 2009" xfId="207"/>
    <cellStyle name="Normal_TAB DZ 11-20" xfId="208"/>
    <cellStyle name="Normal_TAB DZ 2009" xfId="209"/>
    <cellStyle name="Note" xfId="210"/>
    <cellStyle name="Note 2" xfId="211"/>
    <cellStyle name="Note 2 2" xfId="212"/>
    <cellStyle name="Note 2 3" xfId="213"/>
    <cellStyle name="Note 3" xfId="214"/>
    <cellStyle name="Output" xfId="215"/>
    <cellStyle name="Output 2" xfId="216"/>
    <cellStyle name="Percent" xfId="217"/>
    <cellStyle name="Sheet Title" xfId="218"/>
    <cellStyle name="Student Information" xfId="219"/>
    <cellStyle name="Student Information - user entered" xfId="220"/>
    <cellStyle name="Title" xfId="221"/>
    <cellStyle name="Title 2" xfId="222"/>
    <cellStyle name="Total" xfId="223"/>
    <cellStyle name="Total 2" xfId="224"/>
    <cellStyle name="Warning Text" xfId="225"/>
    <cellStyle name="Warning Text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2.57421875" style="49" customWidth="1"/>
    <col min="2" max="2" width="15.8515625" style="49" customWidth="1"/>
    <col min="3" max="3" width="14.421875" style="49" customWidth="1"/>
    <col min="4" max="16384" width="9.140625" style="49" customWidth="1"/>
  </cols>
  <sheetData>
    <row r="1" spans="1:3" s="45" customFormat="1" ht="18.75">
      <c r="A1" s="43" t="s">
        <v>859</v>
      </c>
      <c r="B1" s="44"/>
      <c r="C1" s="44"/>
    </row>
    <row r="2" spans="1:2" s="45" customFormat="1" ht="15.75">
      <c r="A2" s="46" t="s">
        <v>771</v>
      </c>
      <c r="B2" s="46"/>
    </row>
    <row r="3" spans="1:2" ht="12.75">
      <c r="A3" s="47"/>
      <c r="B3" s="48" t="s">
        <v>156</v>
      </c>
    </row>
    <row r="4" spans="1:3" ht="41.25" customHeight="1">
      <c r="A4" s="152" t="s">
        <v>353</v>
      </c>
      <c r="B4" s="307" t="s">
        <v>158</v>
      </c>
      <c r="C4" s="308" t="s">
        <v>851</v>
      </c>
    </row>
    <row r="5" spans="1:3" ht="18" customHeight="1">
      <c r="A5" s="153" t="s">
        <v>354</v>
      </c>
      <c r="B5" s="309">
        <v>254350</v>
      </c>
      <c r="C5" s="308">
        <v>260237</v>
      </c>
    </row>
    <row r="6" spans="1:3" ht="18" customHeight="1">
      <c r="A6" s="153" t="s">
        <v>376</v>
      </c>
      <c r="B6" s="310">
        <v>2025</v>
      </c>
      <c r="C6" s="588" t="s">
        <v>852</v>
      </c>
    </row>
    <row r="7" spans="1:3" ht="18" customHeight="1">
      <c r="A7" s="153" t="s">
        <v>377</v>
      </c>
      <c r="B7" s="310">
        <v>2333</v>
      </c>
      <c r="C7" s="589"/>
    </row>
    <row r="8" spans="1:3" ht="18" customHeight="1">
      <c r="A8" s="153" t="s">
        <v>378</v>
      </c>
      <c r="B8" s="310">
        <v>2140</v>
      </c>
      <c r="C8" s="589"/>
    </row>
    <row r="9" spans="1:3" ht="18" customHeight="1">
      <c r="A9" s="153" t="s">
        <v>379</v>
      </c>
      <c r="B9" s="310">
        <v>2263</v>
      </c>
      <c r="C9" s="589"/>
    </row>
    <row r="10" spans="1:3" ht="18" customHeight="1">
      <c r="A10" s="153" t="s">
        <v>380</v>
      </c>
      <c r="B10" s="310">
        <v>2260</v>
      </c>
      <c r="C10" s="590"/>
    </row>
    <row r="11" spans="1:3" ht="18" customHeight="1">
      <c r="A11" s="153" t="s">
        <v>381</v>
      </c>
      <c r="B11" s="310">
        <v>2228</v>
      </c>
      <c r="C11" s="591" t="s">
        <v>853</v>
      </c>
    </row>
    <row r="12" spans="1:3" ht="18" customHeight="1">
      <c r="A12" s="153" t="s">
        <v>382</v>
      </c>
      <c r="B12" s="310">
        <v>2288</v>
      </c>
      <c r="C12" s="590"/>
    </row>
    <row r="13" spans="1:3" ht="18" customHeight="1">
      <c r="A13" s="153" t="s">
        <v>383</v>
      </c>
      <c r="B13" s="310">
        <v>2300</v>
      </c>
      <c r="C13" s="590"/>
    </row>
    <row r="14" spans="1:3" ht="18" customHeight="1">
      <c r="A14" s="153" t="s">
        <v>384</v>
      </c>
      <c r="B14" s="310">
        <f>SUM(B7:B13)</f>
        <v>15812</v>
      </c>
      <c r="C14" s="156">
        <v>17955</v>
      </c>
    </row>
    <row r="15" spans="1:3" ht="18" customHeight="1">
      <c r="A15" s="153" t="s">
        <v>159</v>
      </c>
      <c r="B15" s="310">
        <v>16314</v>
      </c>
      <c r="C15" s="156">
        <v>18241</v>
      </c>
    </row>
    <row r="16" spans="1:3" ht="18" customHeight="1">
      <c r="A16" s="154" t="s">
        <v>387</v>
      </c>
      <c r="B16" s="310">
        <v>11663</v>
      </c>
      <c r="C16" s="156">
        <v>14731</v>
      </c>
    </row>
    <row r="17" spans="1:3" ht="18" customHeight="1">
      <c r="A17" s="155" t="s">
        <v>385</v>
      </c>
      <c r="B17" s="311">
        <v>210851</v>
      </c>
      <c r="C17" s="270">
        <v>209256</v>
      </c>
    </row>
    <row r="18" spans="1:3" ht="18" customHeight="1">
      <c r="A18" s="154" t="s">
        <v>386</v>
      </c>
      <c r="B18" s="310">
        <v>48199</v>
      </c>
      <c r="C18" s="156">
        <v>53822</v>
      </c>
    </row>
    <row r="19" spans="1:3" ht="18" customHeight="1">
      <c r="A19" s="155" t="s">
        <v>854</v>
      </c>
      <c r="B19" s="311">
        <v>162652</v>
      </c>
      <c r="C19" s="270">
        <v>155488</v>
      </c>
    </row>
    <row r="20" spans="1:3" ht="18" customHeight="1">
      <c r="A20" s="154" t="s">
        <v>308</v>
      </c>
      <c r="B20" s="310">
        <v>53938</v>
      </c>
      <c r="C20" s="156">
        <v>54047</v>
      </c>
    </row>
    <row r="21" spans="1:3" ht="18" customHeight="1">
      <c r="A21" s="155" t="s">
        <v>337</v>
      </c>
      <c r="B21" s="311">
        <v>59043</v>
      </c>
      <c r="C21" s="270">
        <v>59915</v>
      </c>
    </row>
    <row r="22" spans="1:3" ht="18" customHeight="1">
      <c r="A22" s="155" t="s">
        <v>338</v>
      </c>
      <c r="B22" s="311">
        <v>46800</v>
      </c>
      <c r="C22" s="270">
        <v>45895</v>
      </c>
    </row>
    <row r="23" spans="1:3" ht="18" customHeight="1">
      <c r="A23" s="155" t="s">
        <v>750</v>
      </c>
      <c r="B23" s="311">
        <v>83900</v>
      </c>
      <c r="C23" s="270">
        <v>82714</v>
      </c>
    </row>
    <row r="24" spans="1:3" ht="18" customHeight="1">
      <c r="A24" s="154" t="s">
        <v>160</v>
      </c>
      <c r="B24" s="310">
        <v>52379</v>
      </c>
      <c r="C24" s="156">
        <v>57699</v>
      </c>
    </row>
    <row r="25" spans="1:3" ht="18" customHeight="1">
      <c r="A25" s="154" t="s">
        <v>356</v>
      </c>
      <c r="B25" s="310">
        <v>18833</v>
      </c>
      <c r="C25" s="156">
        <v>12555</v>
      </c>
    </row>
    <row r="26" spans="1:3" ht="18" customHeight="1">
      <c r="A26" s="154" t="s">
        <v>283</v>
      </c>
      <c r="B26" s="310">
        <v>37502</v>
      </c>
      <c r="C26" s="156">
        <v>31187</v>
      </c>
    </row>
    <row r="27" spans="1:3" ht="18" customHeight="1">
      <c r="A27" s="154" t="s">
        <v>161</v>
      </c>
      <c r="B27" s="310">
        <v>57807</v>
      </c>
      <c r="C27" s="156">
        <v>61898</v>
      </c>
    </row>
    <row r="28" spans="1:3" ht="18" customHeight="1">
      <c r="A28" s="153" t="s">
        <v>162</v>
      </c>
      <c r="B28" s="310">
        <v>117145</v>
      </c>
      <c r="C28" s="156">
        <v>116019</v>
      </c>
    </row>
    <row r="29" spans="1:3" ht="18" customHeight="1">
      <c r="A29" s="157" t="s">
        <v>748</v>
      </c>
      <c r="B29" s="312">
        <v>73121</v>
      </c>
      <c r="C29" s="270">
        <v>76745</v>
      </c>
    </row>
    <row r="30" spans="1:3" ht="18" customHeight="1">
      <c r="A30" s="158" t="s">
        <v>749</v>
      </c>
      <c r="B30" s="312">
        <v>37859</v>
      </c>
      <c r="C30" s="270">
        <v>36643</v>
      </c>
    </row>
    <row r="31" spans="1:3" ht="18" customHeight="1">
      <c r="A31" s="156" t="s">
        <v>339</v>
      </c>
      <c r="B31" s="313">
        <v>2466</v>
      </c>
      <c r="C31" s="156"/>
    </row>
    <row r="32" spans="1:3" ht="18" customHeight="1">
      <c r="A32" s="156" t="s">
        <v>340</v>
      </c>
      <c r="B32" s="313">
        <v>2328</v>
      </c>
      <c r="C32" s="156"/>
    </row>
    <row r="33" spans="1:3" ht="18" customHeight="1">
      <c r="A33" s="156" t="s">
        <v>341</v>
      </c>
      <c r="B33" s="313">
        <v>2361</v>
      </c>
      <c r="C33" s="156"/>
    </row>
    <row r="34" spans="1:3" ht="18" customHeight="1">
      <c r="A34" s="156" t="s">
        <v>342</v>
      </c>
      <c r="B34" s="313">
        <v>2470</v>
      </c>
      <c r="C34" s="156"/>
    </row>
    <row r="35" spans="1:3" ht="18" customHeight="1">
      <c r="A35" s="156" t="s">
        <v>343</v>
      </c>
      <c r="B35" s="313">
        <v>2437</v>
      </c>
      <c r="C35" s="156"/>
    </row>
    <row r="36" spans="1:3" ht="18" customHeight="1">
      <c r="A36" s="156" t="s">
        <v>344</v>
      </c>
      <c r="B36" s="313">
        <v>2428</v>
      </c>
      <c r="C36" s="156"/>
    </row>
    <row r="37" spans="1:3" ht="18" customHeight="1">
      <c r="A37" s="156" t="s">
        <v>345</v>
      </c>
      <c r="B37" s="313">
        <v>2471</v>
      </c>
      <c r="C37" s="156"/>
    </row>
    <row r="38" spans="1:3" ht="18" customHeight="1">
      <c r="A38" s="156" t="s">
        <v>346</v>
      </c>
      <c r="B38" s="313">
        <v>2369</v>
      </c>
      <c r="C38" s="156"/>
    </row>
    <row r="39" spans="1:3" ht="18" customHeight="1">
      <c r="A39" s="156" t="s">
        <v>347</v>
      </c>
      <c r="B39" s="313">
        <v>3063</v>
      </c>
      <c r="C39" s="156"/>
    </row>
    <row r="40" spans="1:3" ht="18" customHeight="1">
      <c r="A40" s="156" t="s">
        <v>348</v>
      </c>
      <c r="B40" s="313">
        <v>2978</v>
      </c>
      <c r="C40" s="156"/>
    </row>
    <row r="41" spans="1:3" ht="18" customHeight="1">
      <c r="A41" s="156" t="s">
        <v>349</v>
      </c>
      <c r="B41" s="313">
        <v>2751</v>
      </c>
      <c r="C41" s="156"/>
    </row>
    <row r="42" spans="1:3" ht="12.75">
      <c r="A42" s="156" t="s">
        <v>350</v>
      </c>
      <c r="B42" s="313">
        <v>2588</v>
      </c>
      <c r="C42" s="156"/>
    </row>
    <row r="43" spans="1:3" ht="12.75">
      <c r="A43" s="156" t="s">
        <v>277</v>
      </c>
      <c r="B43" s="313"/>
      <c r="C43" s="156"/>
    </row>
    <row r="44" spans="1:3" ht="12.75">
      <c r="A44" s="156" t="s">
        <v>278</v>
      </c>
      <c r="B44" s="313"/>
      <c r="C44" s="156"/>
    </row>
    <row r="45" spans="1:3" ht="12.75">
      <c r="A45" s="159" t="s">
        <v>163</v>
      </c>
      <c r="B45" s="314"/>
      <c r="C45" s="156"/>
    </row>
    <row r="46" ht="12.75">
      <c r="A46" s="128" t="s">
        <v>751</v>
      </c>
    </row>
  </sheetData>
  <sheetProtection/>
  <mergeCells count="2">
    <mergeCell ref="C6:C10"/>
    <mergeCell ref="C11:C13"/>
  </mergeCells>
  <printOptions horizontalCentered="1"/>
  <pageMargins left="0.17" right="0.25" top="0.21" bottom="0.59" header="0.2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8515625" style="38" bestFit="1" customWidth="1"/>
    <col min="2" max="2" width="9.8515625" style="38" customWidth="1"/>
    <col min="3" max="3" width="47.140625" style="38" customWidth="1"/>
    <col min="4" max="4" width="9.140625" style="38" customWidth="1"/>
    <col min="5" max="5" width="9.00390625" style="38" customWidth="1"/>
    <col min="6" max="6" width="8.140625" style="38" customWidth="1"/>
    <col min="7" max="16384" width="9.140625" style="38" customWidth="1"/>
  </cols>
  <sheetData>
    <row r="1" spans="1:3" ht="12.75">
      <c r="A1" s="23" t="s">
        <v>300</v>
      </c>
      <c r="B1" s="60"/>
      <c r="C1" s="58"/>
    </row>
    <row r="2" spans="1:5" ht="12.75">
      <c r="A2" s="67"/>
      <c r="B2" s="68"/>
      <c r="C2" s="58"/>
      <c r="E2" s="34" t="s">
        <v>765</v>
      </c>
    </row>
    <row r="3" spans="1:6" s="69" customFormat="1" ht="25.5">
      <c r="A3" s="146" t="s">
        <v>304</v>
      </c>
      <c r="B3" s="93" t="s">
        <v>305</v>
      </c>
      <c r="C3" s="178" t="s">
        <v>49</v>
      </c>
      <c r="D3" s="275" t="s">
        <v>782</v>
      </c>
      <c r="E3" s="505" t="s">
        <v>1213</v>
      </c>
      <c r="F3" s="275" t="s">
        <v>1214</v>
      </c>
    </row>
    <row r="4" spans="1:6" s="69" customFormat="1" ht="12.75">
      <c r="A4" s="184"/>
      <c r="B4" s="167"/>
      <c r="C4" s="165" t="s">
        <v>412</v>
      </c>
      <c r="D4" s="180">
        <f>+D5+D9</f>
        <v>28090</v>
      </c>
      <c r="E4" s="180">
        <f>+E5+E9</f>
        <v>28009</v>
      </c>
      <c r="F4" s="517">
        <f>+E4*100/D4</f>
        <v>99.71164115343538</v>
      </c>
    </row>
    <row r="5" spans="1:6" ht="25.5">
      <c r="A5" s="254">
        <v>1000033</v>
      </c>
      <c r="B5" s="255"/>
      <c r="C5" s="256" t="s">
        <v>306</v>
      </c>
      <c r="D5" s="240">
        <f>+D6+D7+D8</f>
        <v>10505</v>
      </c>
      <c r="E5" s="240">
        <f>+E6+E7+E8</f>
        <v>11771</v>
      </c>
      <c r="F5" s="526">
        <f>+E5*100/D5</f>
        <v>112.05140409328891</v>
      </c>
    </row>
    <row r="6" spans="1:6" ht="12.75">
      <c r="A6" s="190">
        <v>1000033</v>
      </c>
      <c r="B6" s="117" t="s">
        <v>261</v>
      </c>
      <c r="C6" s="118" t="s">
        <v>292</v>
      </c>
      <c r="D6" s="110">
        <v>2100</v>
      </c>
      <c r="E6" s="110">
        <v>2346</v>
      </c>
      <c r="F6" s="581">
        <f aca="true" t="shared" si="0" ref="F6:F21">+E6*100/D6</f>
        <v>111.71428571428571</v>
      </c>
    </row>
    <row r="7" spans="1:6" ht="12.75">
      <c r="A7" s="190">
        <v>1000033</v>
      </c>
      <c r="B7" s="117">
        <v>21</v>
      </c>
      <c r="C7" s="118" t="s">
        <v>293</v>
      </c>
      <c r="D7" s="110">
        <v>8400</v>
      </c>
      <c r="E7" s="110">
        <v>9425</v>
      </c>
      <c r="F7" s="581">
        <f t="shared" si="0"/>
        <v>112.20238095238095</v>
      </c>
    </row>
    <row r="8" spans="1:6" ht="12.75">
      <c r="A8" s="285">
        <v>1200055</v>
      </c>
      <c r="B8" s="286"/>
      <c r="C8" s="7" t="s">
        <v>786</v>
      </c>
      <c r="D8" s="18">
        <v>5</v>
      </c>
      <c r="E8" s="18">
        <v>0</v>
      </c>
      <c r="F8" s="581">
        <f t="shared" si="0"/>
        <v>0</v>
      </c>
    </row>
    <row r="9" spans="1:6" ht="12.75">
      <c r="A9" s="251">
        <v>1000041</v>
      </c>
      <c r="B9" s="252"/>
      <c r="C9" s="253" t="s">
        <v>294</v>
      </c>
      <c r="D9" s="240">
        <f>+D10+D11+D12+D13+D14+D15+D16+D17+D18</f>
        <v>17585</v>
      </c>
      <c r="E9" s="240">
        <f>+E10+E11+E12+E13+E14+E15+E16+E17+E18</f>
        <v>16238</v>
      </c>
      <c r="F9" s="526">
        <f>+E9*100/D9</f>
        <v>92.34006255331248</v>
      </c>
    </row>
    <row r="10" spans="1:6" ht="12.75">
      <c r="A10" s="148">
        <v>1000041</v>
      </c>
      <c r="B10" s="120">
        <v>22</v>
      </c>
      <c r="C10" s="121" t="s">
        <v>128</v>
      </c>
      <c r="D10" s="110">
        <v>1400</v>
      </c>
      <c r="E10" s="110">
        <v>1397</v>
      </c>
      <c r="F10" s="581">
        <f t="shared" si="0"/>
        <v>99.78571428571429</v>
      </c>
    </row>
    <row r="11" spans="1:6" ht="12.75">
      <c r="A11" s="148">
        <v>1000041</v>
      </c>
      <c r="B11" s="120">
        <v>23</v>
      </c>
      <c r="C11" s="121" t="s">
        <v>154</v>
      </c>
      <c r="D11" s="110">
        <v>1600</v>
      </c>
      <c r="E11" s="110">
        <v>1383</v>
      </c>
      <c r="F11" s="581">
        <f t="shared" si="0"/>
        <v>86.4375</v>
      </c>
    </row>
    <row r="12" spans="1:6" ht="12.75">
      <c r="A12" s="148">
        <v>1000041</v>
      </c>
      <c r="B12" s="120">
        <v>25</v>
      </c>
      <c r="C12" s="121" t="s">
        <v>244</v>
      </c>
      <c r="D12" s="110">
        <v>3600</v>
      </c>
      <c r="E12" s="110">
        <v>3813</v>
      </c>
      <c r="F12" s="581">
        <f t="shared" si="0"/>
        <v>105.91666666666667</v>
      </c>
    </row>
    <row r="13" spans="1:6" ht="12.75">
      <c r="A13" s="148">
        <v>1000041</v>
      </c>
      <c r="B13" s="120">
        <v>26</v>
      </c>
      <c r="C13" s="121" t="s">
        <v>245</v>
      </c>
      <c r="D13" s="110">
        <v>360</v>
      </c>
      <c r="E13" s="110">
        <v>267</v>
      </c>
      <c r="F13" s="581">
        <f t="shared" si="0"/>
        <v>74.16666666666667</v>
      </c>
    </row>
    <row r="14" spans="1:6" ht="12.75">
      <c r="A14" s="148">
        <v>1000041</v>
      </c>
      <c r="B14" s="122" t="s">
        <v>261</v>
      </c>
      <c r="C14" s="121" t="s">
        <v>295</v>
      </c>
      <c r="D14" s="110">
        <v>2000</v>
      </c>
      <c r="E14" s="110">
        <v>1920</v>
      </c>
      <c r="F14" s="581">
        <f t="shared" si="0"/>
        <v>96</v>
      </c>
    </row>
    <row r="15" spans="1:6" ht="12.75">
      <c r="A15" s="148">
        <v>1000041</v>
      </c>
      <c r="B15" s="123" t="s">
        <v>261</v>
      </c>
      <c r="C15" s="121" t="s">
        <v>129</v>
      </c>
      <c r="D15" s="110">
        <v>1800</v>
      </c>
      <c r="E15" s="110">
        <v>1746</v>
      </c>
      <c r="F15" s="581">
        <f t="shared" si="0"/>
        <v>97</v>
      </c>
    </row>
    <row r="16" spans="1:6" ht="12.75">
      <c r="A16" s="148">
        <v>1000041</v>
      </c>
      <c r="B16" s="123" t="s">
        <v>261</v>
      </c>
      <c r="C16" s="121" t="s">
        <v>714</v>
      </c>
      <c r="D16" s="110">
        <v>4100</v>
      </c>
      <c r="E16" s="110">
        <v>3477</v>
      </c>
      <c r="F16" s="581">
        <f t="shared" si="0"/>
        <v>84.8048780487805</v>
      </c>
    </row>
    <row r="17" spans="1:6" ht="12.75">
      <c r="A17" s="148">
        <v>1000041</v>
      </c>
      <c r="B17" s="93">
        <v>24</v>
      </c>
      <c r="C17" s="119" t="s">
        <v>715</v>
      </c>
      <c r="D17" s="110">
        <v>2670</v>
      </c>
      <c r="E17" s="110">
        <v>2195</v>
      </c>
      <c r="F17" s="581">
        <f t="shared" si="0"/>
        <v>82.20973782771536</v>
      </c>
    </row>
    <row r="18" spans="1:6" ht="12.75">
      <c r="A18" s="148">
        <v>1000041</v>
      </c>
      <c r="B18" s="93" t="s">
        <v>260</v>
      </c>
      <c r="C18" s="119" t="s">
        <v>307</v>
      </c>
      <c r="D18" s="110">
        <v>55</v>
      </c>
      <c r="E18" s="110">
        <v>40</v>
      </c>
      <c r="F18" s="581">
        <f t="shared" si="0"/>
        <v>72.72727272727273</v>
      </c>
    </row>
    <row r="19" spans="1:6" ht="12.75">
      <c r="A19" s="166"/>
      <c r="B19" s="167"/>
      <c r="C19" s="165" t="s">
        <v>415</v>
      </c>
      <c r="D19" s="332">
        <f>+D20+D21+D22</f>
        <v>18919</v>
      </c>
      <c r="E19" s="332">
        <f>+E20+E21+E22</f>
        <v>18615</v>
      </c>
      <c r="F19" s="517">
        <f>+E19*100/D19</f>
        <v>98.39314974364396</v>
      </c>
    </row>
    <row r="20" spans="1:6" ht="12.75">
      <c r="A20" s="107">
        <v>1000215</v>
      </c>
      <c r="B20" s="191"/>
      <c r="C20" s="192" t="s">
        <v>296</v>
      </c>
      <c r="D20" s="110">
        <v>5459</v>
      </c>
      <c r="E20" s="110">
        <v>5096</v>
      </c>
      <c r="F20" s="581">
        <f t="shared" si="0"/>
        <v>93.35043048177322</v>
      </c>
    </row>
    <row r="21" spans="1:6" ht="25.5">
      <c r="A21" s="150" t="s">
        <v>772</v>
      </c>
      <c r="B21" s="25"/>
      <c r="C21" s="125" t="s">
        <v>739</v>
      </c>
      <c r="D21" s="110">
        <v>8460</v>
      </c>
      <c r="E21" s="110">
        <v>8309</v>
      </c>
      <c r="F21" s="581">
        <f t="shared" si="0"/>
        <v>98.21513002364067</v>
      </c>
    </row>
    <row r="22" spans="1:6" ht="12.75">
      <c r="A22" s="257">
        <v>1000207</v>
      </c>
      <c r="B22" s="258"/>
      <c r="C22" s="259" t="s">
        <v>297</v>
      </c>
      <c r="D22" s="240">
        <f>+D26</f>
        <v>5000</v>
      </c>
      <c r="E22" s="240">
        <f>+E26</f>
        <v>5210</v>
      </c>
      <c r="F22" s="526">
        <f>+E22*100/D22</f>
        <v>104.2</v>
      </c>
    </row>
    <row r="23" spans="1:6" ht="12.75">
      <c r="A23" s="66">
        <v>1000207</v>
      </c>
      <c r="B23" s="229" t="s">
        <v>391</v>
      </c>
      <c r="C23" s="278" t="s">
        <v>388</v>
      </c>
      <c r="D23" s="330"/>
      <c r="E23" s="330"/>
      <c r="F23" s="330"/>
    </row>
    <row r="24" spans="1:6" ht="12.75">
      <c r="A24" s="66">
        <v>1000207</v>
      </c>
      <c r="B24" s="229" t="s">
        <v>391</v>
      </c>
      <c r="C24" s="278" t="s">
        <v>389</v>
      </c>
      <c r="D24" s="330"/>
      <c r="E24" s="330"/>
      <c r="F24" s="330"/>
    </row>
    <row r="25" spans="1:6" ht="12.75">
      <c r="A25" s="66">
        <v>1000207</v>
      </c>
      <c r="B25" s="229" t="s">
        <v>391</v>
      </c>
      <c r="C25" s="278" t="s">
        <v>390</v>
      </c>
      <c r="D25" s="330"/>
      <c r="E25" s="330"/>
      <c r="F25" s="330"/>
    </row>
    <row r="26" spans="1:6" ht="12.75">
      <c r="A26" s="107">
        <v>1000207</v>
      </c>
      <c r="B26" s="124" t="s">
        <v>261</v>
      </c>
      <c r="C26" s="110" t="s">
        <v>298</v>
      </c>
      <c r="D26" s="110">
        <v>5000</v>
      </c>
      <c r="E26" s="110">
        <v>5210</v>
      </c>
      <c r="F26" s="581">
        <f>+E26*100/D26</f>
        <v>104.2</v>
      </c>
    </row>
    <row r="27" spans="1:6" ht="12.75">
      <c r="A27" s="107">
        <v>1000207</v>
      </c>
      <c r="B27" s="191" t="s">
        <v>258</v>
      </c>
      <c r="C27" s="110" t="s">
        <v>299</v>
      </c>
      <c r="D27" s="110"/>
      <c r="E27" s="110"/>
      <c r="F27" s="110"/>
    </row>
    <row r="28" spans="1:5" ht="12.75">
      <c r="A28" s="333"/>
      <c r="B28" s="334"/>
      <c r="C28" s="335"/>
      <c r="D28" s="335"/>
      <c r="E28" s="335"/>
    </row>
    <row r="29" spans="1:5" ht="12.75">
      <c r="A29" s="333"/>
      <c r="B29" s="334"/>
      <c r="C29" s="335"/>
      <c r="D29" s="335"/>
      <c r="E29" s="335"/>
    </row>
    <row r="30" spans="1:5" ht="12.75">
      <c r="A30" s="8"/>
      <c r="B30" s="30"/>
      <c r="C30" s="9"/>
      <c r="D30" s="331"/>
      <c r="E30" s="331"/>
    </row>
    <row r="31" spans="1:5" ht="12.75">
      <c r="A31" s="8"/>
      <c r="B31" s="30"/>
      <c r="C31" s="9"/>
      <c r="D31" s="331"/>
      <c r="E31" s="331"/>
    </row>
  </sheetData>
  <sheetProtection/>
  <printOptions/>
  <pageMargins left="0.17" right="0.18" top="1" bottom="0.44" header="0.5" footer="0.5"/>
  <pageSetup horizontalDpi="1200" verticalDpi="12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9.140625" style="100" customWidth="1"/>
    <col min="2" max="2" width="66.57421875" style="104" customWidth="1"/>
    <col min="3" max="4" width="9.140625" style="104" customWidth="1"/>
    <col min="5" max="16384" width="9.140625" style="2" customWidth="1"/>
  </cols>
  <sheetData>
    <row r="1" spans="1:2" ht="15.75" customHeight="1">
      <c r="A1" s="99" t="s">
        <v>235</v>
      </c>
      <c r="B1" s="103"/>
    </row>
    <row r="2" ht="15.75" customHeight="1">
      <c r="D2" s="105" t="s">
        <v>766</v>
      </c>
    </row>
    <row r="3" spans="1:5" ht="33" customHeight="1">
      <c r="A3" s="148" t="s">
        <v>304</v>
      </c>
      <c r="B3" s="148" t="s">
        <v>49</v>
      </c>
      <c r="C3" s="275" t="s">
        <v>782</v>
      </c>
      <c r="D3" s="505" t="s">
        <v>1213</v>
      </c>
      <c r="E3" s="275" t="s">
        <v>1214</v>
      </c>
    </row>
    <row r="4" spans="1:5" ht="12.75" customHeight="1">
      <c r="A4" s="260"/>
      <c r="B4" s="261" t="s">
        <v>468</v>
      </c>
      <c r="C4" s="336">
        <f>+C5+C6+C7</f>
        <v>15500</v>
      </c>
      <c r="D4" s="336">
        <f>+D5+D6+D7</f>
        <v>244992</v>
      </c>
      <c r="E4" s="527">
        <f>+D4*100/C4</f>
        <v>1580.5935483870967</v>
      </c>
    </row>
    <row r="5" spans="1:5" ht="12.75" customHeight="1">
      <c r="A5" s="193" t="s">
        <v>440</v>
      </c>
      <c r="B5" s="106" t="s">
        <v>441</v>
      </c>
      <c r="C5" s="250">
        <v>2500</v>
      </c>
      <c r="D5" s="250">
        <v>38475</v>
      </c>
      <c r="E5" s="528">
        <f>+D5*100/C5</f>
        <v>1539</v>
      </c>
    </row>
    <row r="6" spans="1:5" ht="12.75" customHeight="1">
      <c r="A6" s="193" t="s">
        <v>442</v>
      </c>
      <c r="B6" s="106" t="s">
        <v>443</v>
      </c>
      <c r="C6" s="250">
        <v>11000</v>
      </c>
      <c r="D6" s="250">
        <v>120820</v>
      </c>
      <c r="E6" s="528">
        <f>+D6*100/C6</f>
        <v>1098.3636363636363</v>
      </c>
    </row>
    <row r="7" spans="1:5" ht="12.75" customHeight="1">
      <c r="A7" s="193" t="s">
        <v>444</v>
      </c>
      <c r="B7" s="106" t="s">
        <v>445</v>
      </c>
      <c r="C7" s="250">
        <v>2000</v>
      </c>
      <c r="D7" s="250">
        <v>85697</v>
      </c>
      <c r="E7" s="528">
        <f>+D7*100/C7</f>
        <v>4284.85</v>
      </c>
    </row>
    <row r="8" spans="1:5" ht="12.75" customHeight="1">
      <c r="A8" s="262"/>
      <c r="B8" s="263" t="s">
        <v>446</v>
      </c>
      <c r="C8" s="337">
        <f>+C9+C10+C11+C12+C13+C14+C15+C16+C17+C18</f>
        <v>196420</v>
      </c>
      <c r="D8" s="337">
        <f>+D9+D10+D11+D12+D13+D14+D15+D16+D17+D18</f>
        <v>246065</v>
      </c>
      <c r="E8" s="527">
        <f>+D8*100/C8</f>
        <v>125.27492108746563</v>
      </c>
    </row>
    <row r="9" spans="1:5" ht="12.75" customHeight="1">
      <c r="A9" s="108" t="s">
        <v>447</v>
      </c>
      <c r="B9" s="109" t="s">
        <v>448</v>
      </c>
      <c r="C9" s="110"/>
      <c r="D9" s="110"/>
      <c r="E9" s="110"/>
    </row>
    <row r="10" spans="1:5" ht="12.75" customHeight="1">
      <c r="A10" s="108" t="s">
        <v>449</v>
      </c>
      <c r="B10" s="109" t="s">
        <v>450</v>
      </c>
      <c r="C10" s="110"/>
      <c r="D10" s="110"/>
      <c r="E10" s="110"/>
    </row>
    <row r="11" spans="1:5" ht="12.75" customHeight="1">
      <c r="A11" s="108" t="s">
        <v>451</v>
      </c>
      <c r="B11" s="109" t="s">
        <v>452</v>
      </c>
      <c r="C11" s="110">
        <v>8200</v>
      </c>
      <c r="D11" s="110">
        <v>7311</v>
      </c>
      <c r="E11" s="528">
        <f>+D11*100/C11</f>
        <v>89.15853658536585</v>
      </c>
    </row>
    <row r="12" spans="1:5" ht="12.75" customHeight="1">
      <c r="A12" s="108" t="s">
        <v>453</v>
      </c>
      <c r="B12" s="109" t="s">
        <v>454</v>
      </c>
      <c r="C12" s="110">
        <v>110000</v>
      </c>
      <c r="D12" s="110">
        <v>138135</v>
      </c>
      <c r="E12" s="528">
        <f>+D12*100/C12</f>
        <v>125.57727272727273</v>
      </c>
    </row>
    <row r="13" spans="1:5" ht="12.75" customHeight="1">
      <c r="A13" s="108" t="s">
        <v>455</v>
      </c>
      <c r="B13" s="109" t="s">
        <v>456</v>
      </c>
      <c r="C13" s="110">
        <v>4000</v>
      </c>
      <c r="D13" s="110">
        <v>7170</v>
      </c>
      <c r="E13" s="528">
        <f>+D13*100/C13</f>
        <v>179.25</v>
      </c>
    </row>
    <row r="14" spans="1:5" ht="12.75" customHeight="1">
      <c r="A14" s="108" t="s">
        <v>457</v>
      </c>
      <c r="B14" s="109" t="s">
        <v>458</v>
      </c>
      <c r="C14" s="110"/>
      <c r="D14" s="110"/>
      <c r="E14" s="110"/>
    </row>
    <row r="15" spans="1:5" ht="12.75" customHeight="1">
      <c r="A15" s="108" t="s">
        <v>459</v>
      </c>
      <c r="B15" s="109" t="s">
        <v>460</v>
      </c>
      <c r="C15" s="110">
        <v>4000</v>
      </c>
      <c r="D15" s="110">
        <v>4560</v>
      </c>
      <c r="E15" s="528">
        <f aca="true" t="shared" si="0" ref="E15:E21">+D15*100/C15</f>
        <v>114</v>
      </c>
    </row>
    <row r="16" spans="1:5" ht="12.75" customHeight="1">
      <c r="A16" s="108" t="s">
        <v>461</v>
      </c>
      <c r="B16" s="109" t="s">
        <v>462</v>
      </c>
      <c r="C16" s="110">
        <v>20</v>
      </c>
      <c r="D16" s="110">
        <v>105</v>
      </c>
      <c r="E16" s="528">
        <f t="shared" si="0"/>
        <v>525</v>
      </c>
    </row>
    <row r="17" spans="1:5" ht="12.75" customHeight="1">
      <c r="A17" s="108" t="s">
        <v>463</v>
      </c>
      <c r="B17" s="109" t="s">
        <v>464</v>
      </c>
      <c r="C17" s="110">
        <v>200</v>
      </c>
      <c r="D17" s="110">
        <v>3578</v>
      </c>
      <c r="E17" s="528">
        <f t="shared" si="0"/>
        <v>1789</v>
      </c>
    </row>
    <row r="18" spans="1:5" ht="12.75" customHeight="1">
      <c r="A18" s="108" t="s">
        <v>465</v>
      </c>
      <c r="B18" s="109" t="s">
        <v>466</v>
      </c>
      <c r="C18" s="110">
        <v>70000</v>
      </c>
      <c r="D18" s="110">
        <v>85206</v>
      </c>
      <c r="E18" s="528">
        <f t="shared" si="0"/>
        <v>121.72285714285714</v>
      </c>
    </row>
    <row r="19" spans="1:5" ht="12.75" customHeight="1">
      <c r="A19" s="265"/>
      <c r="B19" s="266" t="s">
        <v>467</v>
      </c>
      <c r="C19" s="337">
        <f>+C20+C21+C22+C23+C24+C25</f>
        <v>8521</v>
      </c>
      <c r="D19" s="337">
        <f>+D20+D21+D22+D23+D24+D25</f>
        <v>6067</v>
      </c>
      <c r="E19" s="527">
        <f t="shared" si="0"/>
        <v>71.20056331416501</v>
      </c>
    </row>
    <row r="20" spans="1:5" ht="24.75" customHeight="1">
      <c r="A20" s="108" t="s">
        <v>469</v>
      </c>
      <c r="B20" s="109" t="s">
        <v>470</v>
      </c>
      <c r="C20" s="110">
        <v>5</v>
      </c>
      <c r="D20" s="110">
        <v>3</v>
      </c>
      <c r="E20" s="528">
        <f t="shared" si="0"/>
        <v>60</v>
      </c>
    </row>
    <row r="21" spans="1:5" ht="12.75" customHeight="1">
      <c r="A21" s="108" t="s">
        <v>471</v>
      </c>
      <c r="B21" s="109" t="s">
        <v>472</v>
      </c>
      <c r="C21" s="110">
        <v>8000</v>
      </c>
      <c r="D21" s="110">
        <v>5479</v>
      </c>
      <c r="E21" s="528">
        <f t="shared" si="0"/>
        <v>68.4875</v>
      </c>
    </row>
    <row r="22" spans="1:5" ht="12.75" customHeight="1">
      <c r="A22" s="108" t="s">
        <v>473</v>
      </c>
      <c r="B22" s="109" t="s">
        <v>474</v>
      </c>
      <c r="C22" s="110"/>
      <c r="D22" s="110"/>
      <c r="E22" s="110"/>
    </row>
    <row r="23" spans="1:5" ht="12.75" customHeight="1">
      <c r="A23" s="108" t="s">
        <v>475</v>
      </c>
      <c r="B23" s="109" t="s">
        <v>476</v>
      </c>
      <c r="C23" s="110">
        <v>10</v>
      </c>
      <c r="D23" s="110">
        <v>2</v>
      </c>
      <c r="E23" s="528">
        <f>+D23*100/C23</f>
        <v>20</v>
      </c>
    </row>
    <row r="24" spans="1:5" ht="12.75" customHeight="1">
      <c r="A24" s="108" t="s">
        <v>477</v>
      </c>
      <c r="B24" s="109" t="s">
        <v>478</v>
      </c>
      <c r="C24" s="110">
        <v>6</v>
      </c>
      <c r="D24" s="110">
        <v>5</v>
      </c>
      <c r="E24" s="528">
        <f>+D24*100/C24</f>
        <v>83.33333333333333</v>
      </c>
    </row>
    <row r="25" spans="1:5" ht="12.75" customHeight="1">
      <c r="A25" s="108" t="s">
        <v>479</v>
      </c>
      <c r="B25" s="109" t="s">
        <v>480</v>
      </c>
      <c r="C25" s="110">
        <v>500</v>
      </c>
      <c r="D25" s="110">
        <v>578</v>
      </c>
      <c r="E25" s="528">
        <f>+D25*100/C25</f>
        <v>115.6</v>
      </c>
    </row>
    <row r="26" spans="1:5" ht="12.75" customHeight="1">
      <c r="A26" s="267"/>
      <c r="B26" s="263" t="s">
        <v>529</v>
      </c>
      <c r="C26" s="337">
        <f>+C32+C35+C36+C38</f>
        <v>11349</v>
      </c>
      <c r="D26" s="337">
        <f>+D32+D35+D36+D38</f>
        <v>13623</v>
      </c>
      <c r="E26" s="527">
        <f>+D26*100/C26</f>
        <v>120.03700766587365</v>
      </c>
    </row>
    <row r="27" spans="1:5" ht="12.75" customHeight="1">
      <c r="A27" s="108" t="s">
        <v>530</v>
      </c>
      <c r="B27" s="109" t="s">
        <v>531</v>
      </c>
      <c r="C27" s="110"/>
      <c r="D27" s="110"/>
      <c r="E27" s="110"/>
    </row>
    <row r="28" spans="1:5" ht="12.75" customHeight="1">
      <c r="A28" s="108" t="s">
        <v>532</v>
      </c>
      <c r="B28" s="109" t="s">
        <v>533</v>
      </c>
      <c r="C28" s="110"/>
      <c r="D28" s="110"/>
      <c r="E28" s="110"/>
    </row>
    <row r="29" spans="1:5" ht="12.75" customHeight="1">
      <c r="A29" s="108" t="s">
        <v>534</v>
      </c>
      <c r="B29" s="109" t="s">
        <v>535</v>
      </c>
      <c r="C29" s="110"/>
      <c r="D29" s="110"/>
      <c r="E29" s="110"/>
    </row>
    <row r="30" spans="1:5" ht="12.75" customHeight="1">
      <c r="A30" s="108" t="s">
        <v>536</v>
      </c>
      <c r="B30" s="109" t="s">
        <v>537</v>
      </c>
      <c r="C30" s="110"/>
      <c r="D30" s="110"/>
      <c r="E30" s="110"/>
    </row>
    <row r="31" spans="1:5" ht="12.75" customHeight="1">
      <c r="A31" s="108" t="s">
        <v>538</v>
      </c>
      <c r="B31" s="109" t="s">
        <v>539</v>
      </c>
      <c r="C31" s="110"/>
      <c r="D31" s="110"/>
      <c r="E31" s="110"/>
    </row>
    <row r="32" spans="1:5" ht="12.75" customHeight="1">
      <c r="A32" s="108" t="s">
        <v>540</v>
      </c>
      <c r="B32" s="109" t="s">
        <v>541</v>
      </c>
      <c r="C32" s="110">
        <v>4000</v>
      </c>
      <c r="D32" s="110">
        <v>144</v>
      </c>
      <c r="E32" s="528">
        <f>+D32*100/C32</f>
        <v>3.6</v>
      </c>
    </row>
    <row r="33" spans="1:5" ht="12.75" customHeight="1">
      <c r="A33" s="108" t="s">
        <v>542</v>
      </c>
      <c r="B33" s="109" t="s">
        <v>543</v>
      </c>
      <c r="C33" s="110"/>
      <c r="D33" s="110"/>
      <c r="E33" s="110"/>
    </row>
    <row r="34" spans="1:5" ht="12.75" customHeight="1">
      <c r="A34" s="108" t="s">
        <v>544</v>
      </c>
      <c r="B34" s="109" t="s">
        <v>545</v>
      </c>
      <c r="C34" s="110"/>
      <c r="D34" s="110"/>
      <c r="E34" s="110"/>
    </row>
    <row r="35" spans="1:5" ht="12.75" customHeight="1">
      <c r="A35" s="108" t="s">
        <v>546</v>
      </c>
      <c r="B35" s="109" t="s">
        <v>547</v>
      </c>
      <c r="C35" s="250">
        <v>550</v>
      </c>
      <c r="D35" s="250">
        <v>1332</v>
      </c>
      <c r="E35" s="528">
        <f>+D35*100/C35</f>
        <v>242.1818181818182</v>
      </c>
    </row>
    <row r="36" spans="1:5" ht="12.75" customHeight="1">
      <c r="A36" s="108" t="s">
        <v>527</v>
      </c>
      <c r="B36" s="109" t="s">
        <v>528</v>
      </c>
      <c r="C36" s="250">
        <v>299</v>
      </c>
      <c r="D36" s="250">
        <v>416</v>
      </c>
      <c r="E36" s="528">
        <f>+D36*100/C36</f>
        <v>139.1304347826087</v>
      </c>
    </row>
    <row r="37" spans="1:5" ht="12.75" customHeight="1">
      <c r="A37" s="108" t="s">
        <v>548</v>
      </c>
      <c r="B37" s="109" t="s">
        <v>549</v>
      </c>
      <c r="C37" s="250"/>
      <c r="D37" s="250"/>
      <c r="E37" s="250"/>
    </row>
    <row r="38" spans="1:5" ht="12.75" customHeight="1">
      <c r="A38" s="108" t="s">
        <v>550</v>
      </c>
      <c r="B38" s="109" t="s">
        <v>551</v>
      </c>
      <c r="C38" s="250">
        <v>6500</v>
      </c>
      <c r="D38" s="250">
        <v>11731</v>
      </c>
      <c r="E38" s="528">
        <f>+D38*100/C38</f>
        <v>180.47692307692307</v>
      </c>
    </row>
    <row r="39" spans="1:5" ht="12.75" customHeight="1">
      <c r="A39" s="108" t="s">
        <v>552</v>
      </c>
      <c r="B39" s="109" t="s">
        <v>553</v>
      </c>
      <c r="C39" s="250"/>
      <c r="D39" s="250"/>
      <c r="E39" s="250"/>
    </row>
    <row r="40" spans="1:5" ht="12.75" customHeight="1">
      <c r="A40" s="108" t="s">
        <v>554</v>
      </c>
      <c r="B40" s="109" t="s">
        <v>555</v>
      </c>
      <c r="C40" s="250"/>
      <c r="D40" s="250"/>
      <c r="E40" s="250"/>
    </row>
    <row r="41" spans="1:5" ht="12.75" customHeight="1">
      <c r="A41" s="108" t="s">
        <v>556</v>
      </c>
      <c r="B41" s="109" t="s">
        <v>557</v>
      </c>
      <c r="C41" s="250"/>
      <c r="D41" s="250"/>
      <c r="E41" s="250"/>
    </row>
    <row r="42" spans="1:5" ht="12.75" customHeight="1">
      <c r="A42" s="108" t="s">
        <v>558</v>
      </c>
      <c r="B42" s="109" t="s">
        <v>559</v>
      </c>
      <c r="C42" s="250"/>
      <c r="D42" s="250"/>
      <c r="E42" s="250"/>
    </row>
    <row r="43" spans="1:5" ht="12.75" customHeight="1">
      <c r="A43" s="108" t="s">
        <v>560</v>
      </c>
      <c r="B43" s="109" t="s">
        <v>561</v>
      </c>
      <c r="C43" s="110"/>
      <c r="D43" s="110"/>
      <c r="E43" s="110"/>
    </row>
    <row r="44" spans="1:5" ht="12.75" customHeight="1">
      <c r="A44" s="195" t="s">
        <v>562</v>
      </c>
      <c r="B44" s="113" t="s">
        <v>563</v>
      </c>
      <c r="C44" s="110"/>
      <c r="D44" s="110"/>
      <c r="E44" s="110"/>
    </row>
    <row r="45" spans="1:5" ht="12.75" customHeight="1">
      <c r="A45" s="195" t="s">
        <v>564</v>
      </c>
      <c r="B45" s="113" t="s">
        <v>565</v>
      </c>
      <c r="C45" s="110"/>
      <c r="D45" s="110"/>
      <c r="E45" s="110"/>
    </row>
    <row r="46" spans="1:5" ht="12.75" customHeight="1">
      <c r="A46" s="195" t="s">
        <v>566</v>
      </c>
      <c r="B46" s="113" t="s">
        <v>567</v>
      </c>
      <c r="C46" s="110"/>
      <c r="D46" s="110"/>
      <c r="E46" s="110"/>
    </row>
    <row r="47" spans="1:5" ht="12.75" customHeight="1">
      <c r="A47" s="195" t="s">
        <v>568</v>
      </c>
      <c r="B47" s="113" t="s">
        <v>569</v>
      </c>
      <c r="C47" s="110"/>
      <c r="D47" s="110"/>
      <c r="E47" s="110"/>
    </row>
    <row r="48" spans="1:5" ht="12.75" customHeight="1">
      <c r="A48" s="195" t="s">
        <v>570</v>
      </c>
      <c r="B48" s="113" t="s">
        <v>571</v>
      </c>
      <c r="C48" s="110"/>
      <c r="D48" s="110"/>
      <c r="E48" s="110"/>
    </row>
    <row r="49" spans="1:5" ht="12.75" customHeight="1">
      <c r="A49" s="195" t="s">
        <v>572</v>
      </c>
      <c r="B49" s="113" t="s">
        <v>573</v>
      </c>
      <c r="C49" s="110"/>
      <c r="D49" s="110"/>
      <c r="E49" s="110"/>
    </row>
    <row r="50" spans="1:5" ht="12.75" customHeight="1">
      <c r="A50" s="195" t="s">
        <v>574</v>
      </c>
      <c r="B50" s="113" t="s">
        <v>575</v>
      </c>
      <c r="C50" s="110"/>
      <c r="D50" s="110"/>
      <c r="E50" s="110"/>
    </row>
    <row r="51" spans="1:5" ht="12.75" customHeight="1">
      <c r="A51" s="195" t="s">
        <v>576</v>
      </c>
      <c r="B51" s="113" t="s">
        <v>577</v>
      </c>
      <c r="C51" s="110"/>
      <c r="D51" s="110"/>
      <c r="E51" s="110"/>
    </row>
    <row r="52" spans="1:5" ht="12.75" customHeight="1">
      <c r="A52" s="195" t="s">
        <v>578</v>
      </c>
      <c r="B52" s="113" t="s">
        <v>579</v>
      </c>
      <c r="C52" s="110"/>
      <c r="D52" s="110"/>
      <c r="E52" s="110"/>
    </row>
    <row r="53" spans="1:5" ht="12.75" customHeight="1">
      <c r="A53" s="195" t="s">
        <v>580</v>
      </c>
      <c r="B53" s="113" t="s">
        <v>581</v>
      </c>
      <c r="C53" s="110"/>
      <c r="D53" s="110"/>
      <c r="E53" s="110"/>
    </row>
    <row r="54" spans="1:5" ht="12.75" customHeight="1">
      <c r="A54" s="268"/>
      <c r="B54" s="263" t="s">
        <v>582</v>
      </c>
      <c r="C54" s="338">
        <f>+C56+C57+C58+C59+C60+C61+C62+C63+C64+C65+C66+C67+C68+C69+C70+C71+C72+C73+C74+C75+C76+C77+C78+C79+C80+C81+C82+C83+C87+C88+C94+C96+C97+C100+C103+C104+C105+C107+C108+C109</f>
        <v>829800</v>
      </c>
      <c r="D54" s="338">
        <f>+D56+D57+D58+D59+D60+D61+D62+D63+D64+D65+D66+D67+D68+D69+D70+D71+D72+D73+D74+D75+D76+D77+D78+D79+D80+D81+D82+D83+D87+D88+D94+D96+D97+D100+D103+D104+D105+D107+D108+D109</f>
        <v>1158121</v>
      </c>
      <c r="E54" s="527">
        <f>+D54*100/C54</f>
        <v>139.56628103157388</v>
      </c>
    </row>
    <row r="55" spans="1:5" ht="12.75" customHeight="1">
      <c r="A55" s="195" t="s">
        <v>583</v>
      </c>
      <c r="B55" s="113" t="s">
        <v>584</v>
      </c>
      <c r="C55" s="110"/>
      <c r="D55" s="110"/>
      <c r="E55" s="110"/>
    </row>
    <row r="56" spans="1:5" ht="12.75" customHeight="1">
      <c r="A56" s="195" t="s">
        <v>585</v>
      </c>
      <c r="B56" s="113" t="s">
        <v>586</v>
      </c>
      <c r="C56" s="110">
        <v>60000</v>
      </c>
      <c r="D56" s="110">
        <v>81041</v>
      </c>
      <c r="E56" s="528">
        <f>+D56*100/C56</f>
        <v>135.06833333333333</v>
      </c>
    </row>
    <row r="57" spans="1:5" ht="12.75" customHeight="1">
      <c r="A57" s="195" t="s">
        <v>587</v>
      </c>
      <c r="B57" s="113" t="s">
        <v>588</v>
      </c>
      <c r="C57" s="110">
        <v>300</v>
      </c>
      <c r="D57" s="110">
        <v>860</v>
      </c>
      <c r="E57" s="528">
        <f>+D57*100/C57</f>
        <v>286.6666666666667</v>
      </c>
    </row>
    <row r="58" spans="1:5" ht="12.75" customHeight="1">
      <c r="A58" s="195" t="s">
        <v>589</v>
      </c>
      <c r="B58" s="113" t="s">
        <v>590</v>
      </c>
      <c r="C58" s="110"/>
      <c r="D58" s="110"/>
      <c r="E58" s="110"/>
    </row>
    <row r="59" spans="1:5" ht="12.75" customHeight="1">
      <c r="A59" s="108" t="s">
        <v>591</v>
      </c>
      <c r="B59" s="109" t="s">
        <v>592</v>
      </c>
      <c r="C59" s="110">
        <v>7500</v>
      </c>
      <c r="D59" s="110">
        <v>11704</v>
      </c>
      <c r="E59" s="528">
        <f>+D59*100/C59</f>
        <v>156.05333333333334</v>
      </c>
    </row>
    <row r="60" spans="1:5" ht="12.75" customHeight="1">
      <c r="A60" s="108" t="s">
        <v>593</v>
      </c>
      <c r="B60" s="109" t="s">
        <v>594</v>
      </c>
      <c r="C60" s="110"/>
      <c r="D60" s="110"/>
      <c r="E60" s="110"/>
    </row>
    <row r="61" spans="1:5" ht="12.75" customHeight="1">
      <c r="A61" s="108" t="s">
        <v>595</v>
      </c>
      <c r="B61" s="109" t="s">
        <v>596</v>
      </c>
      <c r="C61" s="110">
        <v>17000</v>
      </c>
      <c r="D61" s="110">
        <v>23617</v>
      </c>
      <c r="E61" s="528">
        <f>+D61*100/C61</f>
        <v>138.92352941176472</v>
      </c>
    </row>
    <row r="62" spans="1:5" ht="12.75" customHeight="1">
      <c r="A62" s="108" t="s">
        <v>597</v>
      </c>
      <c r="B62" s="109" t="s">
        <v>598</v>
      </c>
      <c r="C62" s="110"/>
      <c r="D62" s="110"/>
      <c r="E62" s="110"/>
    </row>
    <row r="63" spans="1:5" ht="12.75" customHeight="1">
      <c r="A63" s="108" t="s">
        <v>599</v>
      </c>
      <c r="B63" s="109" t="s">
        <v>600</v>
      </c>
      <c r="C63" s="110">
        <v>60000</v>
      </c>
      <c r="D63" s="110">
        <v>81158</v>
      </c>
      <c r="E63" s="528">
        <f>+D63*100/C63</f>
        <v>135.26333333333332</v>
      </c>
    </row>
    <row r="64" spans="1:5" ht="12.75" customHeight="1">
      <c r="A64" s="108" t="s">
        <v>601</v>
      </c>
      <c r="B64" s="109" t="s">
        <v>602</v>
      </c>
      <c r="C64" s="110"/>
      <c r="D64" s="110"/>
      <c r="E64" s="110"/>
    </row>
    <row r="65" spans="1:5" ht="12.75" customHeight="1">
      <c r="A65" s="108" t="s">
        <v>603</v>
      </c>
      <c r="B65" s="109" t="s">
        <v>604</v>
      </c>
      <c r="C65" s="110">
        <v>12500</v>
      </c>
      <c r="D65" s="110">
        <v>18184</v>
      </c>
      <c r="E65" s="528">
        <f>+D65*100/C65</f>
        <v>145.472</v>
      </c>
    </row>
    <row r="66" spans="1:5" ht="12.75" customHeight="1">
      <c r="A66" s="108" t="s">
        <v>605</v>
      </c>
      <c r="B66" s="109" t="s">
        <v>606</v>
      </c>
      <c r="C66" s="110"/>
      <c r="D66" s="110"/>
      <c r="E66" s="110"/>
    </row>
    <row r="67" spans="1:5" ht="12.75" customHeight="1">
      <c r="A67" s="108" t="s">
        <v>607</v>
      </c>
      <c r="B67" s="109" t="s">
        <v>608</v>
      </c>
      <c r="C67" s="110">
        <v>15000</v>
      </c>
      <c r="D67" s="110">
        <v>20286</v>
      </c>
      <c r="E67" s="528">
        <f>+D67*100/C67</f>
        <v>135.24</v>
      </c>
    </row>
    <row r="68" spans="1:5" ht="12.75" customHeight="1">
      <c r="A68" s="108" t="s">
        <v>609</v>
      </c>
      <c r="B68" s="109" t="s">
        <v>610</v>
      </c>
      <c r="C68" s="110">
        <v>53500</v>
      </c>
      <c r="D68" s="110">
        <v>85086</v>
      </c>
      <c r="E68" s="528">
        <f>+D68*100/C68</f>
        <v>159.03925233644858</v>
      </c>
    </row>
    <row r="69" spans="1:5" ht="12.75" customHeight="1">
      <c r="A69" s="108" t="s">
        <v>611</v>
      </c>
      <c r="B69" s="109" t="s">
        <v>612</v>
      </c>
      <c r="C69" s="110"/>
      <c r="D69" s="110"/>
      <c r="E69" s="110"/>
    </row>
    <row r="70" spans="1:5" ht="12.75" customHeight="1">
      <c r="A70" s="108" t="s">
        <v>613</v>
      </c>
      <c r="B70" s="109" t="s">
        <v>614</v>
      </c>
      <c r="C70" s="110">
        <v>9500</v>
      </c>
      <c r="D70" s="110">
        <v>15190</v>
      </c>
      <c r="E70" s="528">
        <f>+D70*100/C70</f>
        <v>159.89473684210526</v>
      </c>
    </row>
    <row r="71" spans="1:5" ht="12.75" customHeight="1">
      <c r="A71" s="108" t="s">
        <v>615</v>
      </c>
      <c r="B71" s="109" t="s">
        <v>616</v>
      </c>
      <c r="C71" s="110"/>
      <c r="D71" s="110"/>
      <c r="E71" s="110"/>
    </row>
    <row r="72" spans="1:5" ht="12.75" customHeight="1">
      <c r="A72" s="108" t="s">
        <v>617</v>
      </c>
      <c r="B72" s="109" t="s">
        <v>618</v>
      </c>
      <c r="C72" s="110"/>
      <c r="D72" s="110"/>
      <c r="E72" s="110"/>
    </row>
    <row r="73" spans="1:5" ht="12.75" customHeight="1">
      <c r="A73" s="108" t="s">
        <v>619</v>
      </c>
      <c r="B73" s="109" t="s">
        <v>620</v>
      </c>
      <c r="C73" s="110">
        <v>19500</v>
      </c>
      <c r="D73" s="110">
        <v>32583</v>
      </c>
      <c r="E73" s="528">
        <f>+D73*100/C73</f>
        <v>167.09230769230768</v>
      </c>
    </row>
    <row r="74" spans="1:5" ht="12.75" customHeight="1">
      <c r="A74" s="108" t="s">
        <v>621</v>
      </c>
      <c r="B74" s="109" t="s">
        <v>622</v>
      </c>
      <c r="C74" s="110"/>
      <c r="D74" s="110"/>
      <c r="E74" s="110"/>
    </row>
    <row r="75" spans="1:5" ht="12.75" customHeight="1">
      <c r="A75" s="108" t="s">
        <v>623</v>
      </c>
      <c r="B75" s="109" t="s">
        <v>624</v>
      </c>
      <c r="C75" s="110">
        <v>80000</v>
      </c>
      <c r="D75" s="110">
        <v>92449</v>
      </c>
      <c r="E75" s="528">
        <f>+D75*100/C75</f>
        <v>115.56125</v>
      </c>
    </row>
    <row r="76" spans="1:5" ht="12.75" customHeight="1">
      <c r="A76" s="108" t="s">
        <v>625</v>
      </c>
      <c r="B76" s="109" t="s">
        <v>626</v>
      </c>
      <c r="C76" s="110">
        <v>37500</v>
      </c>
      <c r="D76" s="110">
        <v>52523</v>
      </c>
      <c r="E76" s="528">
        <f>+D76*100/C76</f>
        <v>140.06133333333332</v>
      </c>
    </row>
    <row r="77" spans="1:5" ht="12.75" customHeight="1">
      <c r="A77" s="108" t="s">
        <v>627</v>
      </c>
      <c r="B77" s="109" t="s">
        <v>628</v>
      </c>
      <c r="C77" s="110">
        <v>19500</v>
      </c>
      <c r="D77" s="110">
        <v>26354</v>
      </c>
      <c r="E77" s="528">
        <f>+D77*100/C77</f>
        <v>135.14871794871794</v>
      </c>
    </row>
    <row r="78" spans="1:5" ht="12.75" customHeight="1">
      <c r="A78" s="108" t="s">
        <v>629</v>
      </c>
      <c r="B78" s="109" t="s">
        <v>630</v>
      </c>
      <c r="C78" s="110"/>
      <c r="D78" s="110"/>
      <c r="E78" s="110"/>
    </row>
    <row r="79" spans="1:5" ht="12.75" customHeight="1">
      <c r="A79" s="108" t="s">
        <v>631</v>
      </c>
      <c r="B79" s="109" t="s">
        <v>632</v>
      </c>
      <c r="C79" s="110"/>
      <c r="D79" s="110"/>
      <c r="E79" s="110"/>
    </row>
    <row r="80" spans="1:5" ht="12.75" customHeight="1">
      <c r="A80" s="108" t="s">
        <v>633</v>
      </c>
      <c r="B80" s="109" t="s">
        <v>634</v>
      </c>
      <c r="C80" s="110">
        <v>68000</v>
      </c>
      <c r="D80" s="110">
        <v>78327</v>
      </c>
      <c r="E80" s="528">
        <f>+D80*100/C80</f>
        <v>115.18676470588235</v>
      </c>
    </row>
    <row r="81" spans="1:5" ht="12.75" customHeight="1">
      <c r="A81" s="108" t="s">
        <v>635</v>
      </c>
      <c r="B81" s="109" t="s">
        <v>636</v>
      </c>
      <c r="C81" s="110"/>
      <c r="D81" s="110"/>
      <c r="E81" s="110"/>
    </row>
    <row r="82" spans="1:5" ht="12.75" customHeight="1">
      <c r="A82" s="108" t="s">
        <v>637</v>
      </c>
      <c r="B82" s="109" t="s">
        <v>638</v>
      </c>
      <c r="C82" s="110">
        <v>30000</v>
      </c>
      <c r="D82" s="110">
        <v>53524</v>
      </c>
      <c r="E82" s="528">
        <f>+D82*100/C82</f>
        <v>178.41333333333333</v>
      </c>
    </row>
    <row r="83" spans="1:5" ht="12.75" customHeight="1">
      <c r="A83" s="108" t="s">
        <v>639</v>
      </c>
      <c r="B83" s="109" t="s">
        <v>640</v>
      </c>
      <c r="C83" s="110">
        <v>30000</v>
      </c>
      <c r="D83" s="110">
        <v>53525</v>
      </c>
      <c r="E83" s="528">
        <f>+D83*100/C83</f>
        <v>178.41666666666666</v>
      </c>
    </row>
    <row r="84" spans="1:5" ht="12.75" customHeight="1">
      <c r="A84" s="108" t="s">
        <v>641</v>
      </c>
      <c r="B84" s="109" t="s">
        <v>642</v>
      </c>
      <c r="C84" s="111"/>
      <c r="D84" s="111"/>
      <c r="E84" s="111"/>
    </row>
    <row r="85" spans="1:5" ht="12.75" customHeight="1">
      <c r="A85" s="108" t="s">
        <v>643</v>
      </c>
      <c r="B85" s="109" t="s">
        <v>644</v>
      </c>
      <c r="C85" s="111"/>
      <c r="D85" s="111"/>
      <c r="E85" s="111"/>
    </row>
    <row r="86" spans="1:5" ht="12.75" customHeight="1">
      <c r="A86" s="108" t="s">
        <v>645</v>
      </c>
      <c r="B86" s="109" t="s">
        <v>646</v>
      </c>
      <c r="C86" s="111"/>
      <c r="D86" s="111"/>
      <c r="E86" s="111"/>
    </row>
    <row r="87" spans="1:5" ht="12.75" customHeight="1">
      <c r="A87" s="108" t="s">
        <v>647</v>
      </c>
      <c r="B87" s="109" t="s">
        <v>648</v>
      </c>
      <c r="C87" s="111">
        <v>9500</v>
      </c>
      <c r="D87" s="111">
        <v>17550</v>
      </c>
      <c r="E87" s="528">
        <f>+D87*100/C87</f>
        <v>184.73684210526315</v>
      </c>
    </row>
    <row r="88" spans="1:5" ht="12.75" customHeight="1">
      <c r="A88" s="108" t="s">
        <v>649</v>
      </c>
      <c r="B88" s="109" t="s">
        <v>650</v>
      </c>
      <c r="C88" s="111">
        <v>19500</v>
      </c>
      <c r="D88" s="111">
        <v>32489</v>
      </c>
      <c r="E88" s="528">
        <f>+D88*100/C88</f>
        <v>166.6102564102564</v>
      </c>
    </row>
    <row r="89" spans="1:5" ht="12.75" customHeight="1">
      <c r="A89" s="108" t="s">
        <v>651</v>
      </c>
      <c r="B89" s="109" t="s">
        <v>652</v>
      </c>
      <c r="C89" s="111"/>
      <c r="D89" s="111"/>
      <c r="E89" s="111"/>
    </row>
    <row r="90" spans="1:5" ht="12.75" customHeight="1">
      <c r="A90" s="108" t="s">
        <v>653</v>
      </c>
      <c r="B90" s="109" t="s">
        <v>654</v>
      </c>
      <c r="C90" s="111"/>
      <c r="D90" s="111"/>
      <c r="E90" s="111"/>
    </row>
    <row r="91" spans="1:5" ht="12.75" customHeight="1">
      <c r="A91" s="108" t="s">
        <v>655</v>
      </c>
      <c r="B91" s="109" t="s">
        <v>656</v>
      </c>
      <c r="C91" s="111"/>
      <c r="D91" s="111"/>
      <c r="E91" s="111"/>
    </row>
    <row r="92" spans="1:5" ht="25.5">
      <c r="A92" s="108" t="s">
        <v>657</v>
      </c>
      <c r="B92" s="109" t="s">
        <v>658</v>
      </c>
      <c r="C92" s="111"/>
      <c r="D92" s="111"/>
      <c r="E92" s="111"/>
    </row>
    <row r="93" spans="1:5" ht="12.75" customHeight="1">
      <c r="A93" s="108" t="s">
        <v>659</v>
      </c>
      <c r="B93" s="109" t="s">
        <v>660</v>
      </c>
      <c r="C93" s="111"/>
      <c r="D93" s="111"/>
      <c r="E93" s="111"/>
    </row>
    <row r="94" spans="1:5" ht="12.75" customHeight="1">
      <c r="A94" s="108" t="s">
        <v>661</v>
      </c>
      <c r="B94" s="109" t="s">
        <v>662</v>
      </c>
      <c r="C94" s="111">
        <v>6000</v>
      </c>
      <c r="D94" s="111">
        <v>10017</v>
      </c>
      <c r="E94" s="528">
        <f>+D94*100/C94</f>
        <v>166.95</v>
      </c>
    </row>
    <row r="95" spans="1:5" ht="12.75" customHeight="1">
      <c r="A95" s="108" t="s">
        <v>663</v>
      </c>
      <c r="B95" s="109" t="s">
        <v>664</v>
      </c>
      <c r="C95" s="111"/>
      <c r="D95" s="111"/>
      <c r="E95" s="111"/>
    </row>
    <row r="96" spans="1:5" ht="12.75" customHeight="1">
      <c r="A96" s="108" t="s">
        <v>665</v>
      </c>
      <c r="B96" s="109" t="s">
        <v>666</v>
      </c>
      <c r="C96" s="111">
        <v>70000</v>
      </c>
      <c r="D96" s="111">
        <v>86441</v>
      </c>
      <c r="E96" s="528">
        <f>+D96*100/C96</f>
        <v>123.48714285714286</v>
      </c>
    </row>
    <row r="97" spans="1:5" ht="12.75" customHeight="1">
      <c r="A97" s="108" t="s">
        <v>667</v>
      </c>
      <c r="B97" s="109" t="s">
        <v>668</v>
      </c>
      <c r="C97" s="111">
        <v>10000</v>
      </c>
      <c r="D97" s="111">
        <v>18708</v>
      </c>
      <c r="E97" s="528">
        <f>+D97*100/C97</f>
        <v>187.08</v>
      </c>
    </row>
    <row r="98" spans="1:5" ht="12.75" customHeight="1">
      <c r="A98" s="108" t="s">
        <v>669</v>
      </c>
      <c r="B98" s="109" t="s">
        <v>670</v>
      </c>
      <c r="C98" s="111"/>
      <c r="D98" s="111"/>
      <c r="E98" s="111"/>
    </row>
    <row r="99" spans="1:5" ht="12.75" customHeight="1">
      <c r="A99" s="108" t="s">
        <v>671</v>
      </c>
      <c r="B99" s="109" t="s">
        <v>672</v>
      </c>
      <c r="C99" s="111"/>
      <c r="D99" s="111"/>
      <c r="E99" s="111"/>
    </row>
    <row r="100" spans="1:5" ht="12.75" customHeight="1">
      <c r="A100" s="108" t="s">
        <v>673</v>
      </c>
      <c r="B100" s="109" t="s">
        <v>674</v>
      </c>
      <c r="C100" s="111">
        <v>20000</v>
      </c>
      <c r="D100" s="111">
        <v>39176</v>
      </c>
      <c r="E100" s="528">
        <f>+D100*100/C100</f>
        <v>195.88</v>
      </c>
    </row>
    <row r="101" spans="1:5" ht="12.75" customHeight="1">
      <c r="A101" s="108" t="s">
        <v>675</v>
      </c>
      <c r="B101" s="109" t="s">
        <v>676</v>
      </c>
      <c r="C101" s="111"/>
      <c r="D101" s="111"/>
      <c r="E101" s="111"/>
    </row>
    <row r="102" spans="1:5" ht="12.75" customHeight="1">
      <c r="A102" s="108" t="s">
        <v>677</v>
      </c>
      <c r="B102" s="109" t="s">
        <v>678</v>
      </c>
      <c r="C102" s="111"/>
      <c r="D102" s="111"/>
      <c r="E102" s="111"/>
    </row>
    <row r="103" spans="1:5" ht="12.75" customHeight="1">
      <c r="A103" s="108" t="s">
        <v>679</v>
      </c>
      <c r="B103" s="109" t="s">
        <v>680</v>
      </c>
      <c r="C103" s="111">
        <v>19500</v>
      </c>
      <c r="D103" s="111">
        <v>31887</v>
      </c>
      <c r="E103" s="528">
        <f>+D103*100/C103</f>
        <v>163.52307692307693</v>
      </c>
    </row>
    <row r="104" spans="1:5" ht="12.75" customHeight="1">
      <c r="A104" s="108" t="s">
        <v>681</v>
      </c>
      <c r="B104" s="109" t="s">
        <v>682</v>
      </c>
      <c r="C104" s="111">
        <v>16500</v>
      </c>
      <c r="D104" s="111">
        <v>22783</v>
      </c>
      <c r="E104" s="528">
        <f>+D104*100/C104</f>
        <v>138.0787878787879</v>
      </c>
    </row>
    <row r="105" spans="1:5" ht="12.75" customHeight="1">
      <c r="A105" s="108" t="s">
        <v>683</v>
      </c>
      <c r="B105" s="109" t="s">
        <v>684</v>
      </c>
      <c r="C105" s="111">
        <v>2000</v>
      </c>
      <c r="D105" s="111">
        <v>3766</v>
      </c>
      <c r="E105" s="528">
        <f>+D105*100/C105</f>
        <v>188.3</v>
      </c>
    </row>
    <row r="106" spans="1:5" ht="12.75" customHeight="1">
      <c r="A106" s="108" t="s">
        <v>685</v>
      </c>
      <c r="B106" s="109" t="s">
        <v>686</v>
      </c>
      <c r="C106" s="111"/>
      <c r="D106" s="111"/>
      <c r="E106" s="111"/>
    </row>
    <row r="107" spans="1:5" ht="12.75" customHeight="1">
      <c r="A107" s="108" t="s">
        <v>687</v>
      </c>
      <c r="B107" s="109" t="s">
        <v>688</v>
      </c>
      <c r="C107" s="111">
        <v>65000</v>
      </c>
      <c r="D107" s="111">
        <v>78186</v>
      </c>
      <c r="E107" s="528">
        <f>+D107*100/C107</f>
        <v>120.28615384615385</v>
      </c>
    </row>
    <row r="108" spans="1:5" ht="12.75" customHeight="1">
      <c r="A108" s="108" t="s">
        <v>689</v>
      </c>
      <c r="B108" s="109" t="s">
        <v>690</v>
      </c>
      <c r="C108" s="111">
        <v>2000</v>
      </c>
      <c r="D108" s="111">
        <v>3771</v>
      </c>
      <c r="E108" s="528">
        <f>+D108*100/C108</f>
        <v>188.55</v>
      </c>
    </row>
    <row r="109" spans="1:5" ht="12.75" customHeight="1">
      <c r="A109" s="108" t="s">
        <v>691</v>
      </c>
      <c r="B109" s="109" t="s">
        <v>692</v>
      </c>
      <c r="C109" s="111">
        <v>70000</v>
      </c>
      <c r="D109" s="111">
        <v>86936</v>
      </c>
      <c r="E109" s="528">
        <f>+D109*100/C109</f>
        <v>124.19428571428571</v>
      </c>
    </row>
    <row r="110" spans="1:5" ht="12.75" customHeight="1">
      <c r="A110" s="108" t="s">
        <v>693</v>
      </c>
      <c r="B110" s="109" t="s">
        <v>694</v>
      </c>
      <c r="C110" s="111"/>
      <c r="D110" s="111"/>
      <c r="E110" s="111"/>
    </row>
    <row r="111" spans="1:5" ht="12.75" customHeight="1">
      <c r="A111" s="268"/>
      <c r="B111" s="263" t="s">
        <v>695</v>
      </c>
      <c r="C111" s="264"/>
      <c r="D111" s="264"/>
      <c r="E111" s="264"/>
    </row>
    <row r="112" spans="1:5" ht="12.75" customHeight="1">
      <c r="A112" s="108" t="s">
        <v>696</v>
      </c>
      <c r="B112" s="109" t="s">
        <v>697</v>
      </c>
      <c r="C112" s="111"/>
      <c r="D112" s="111"/>
      <c r="E112" s="111"/>
    </row>
    <row r="113" spans="1:5" ht="12.75" customHeight="1">
      <c r="A113" s="108" t="s">
        <v>698</v>
      </c>
      <c r="B113" s="109" t="s">
        <v>699</v>
      </c>
      <c r="C113" s="111"/>
      <c r="D113" s="111"/>
      <c r="E113" s="111"/>
    </row>
    <row r="114" spans="1:5" ht="12.75" customHeight="1">
      <c r="A114" s="108" t="s">
        <v>700</v>
      </c>
      <c r="B114" s="109" t="s">
        <v>701</v>
      </c>
      <c r="C114" s="111"/>
      <c r="D114" s="111"/>
      <c r="E114" s="111"/>
    </row>
    <row r="115" spans="1:5" ht="12.75" customHeight="1">
      <c r="A115" s="108" t="s">
        <v>702</v>
      </c>
      <c r="B115" s="109" t="s">
        <v>703</v>
      </c>
      <c r="C115" s="111"/>
      <c r="D115" s="111"/>
      <c r="E115" s="111"/>
    </row>
    <row r="116" spans="1:5" ht="12.75" customHeight="1">
      <c r="A116" s="108" t="s">
        <v>704</v>
      </c>
      <c r="B116" s="109" t="s">
        <v>705</v>
      </c>
      <c r="C116" s="111"/>
      <c r="D116" s="111"/>
      <c r="E116" s="111"/>
    </row>
    <row r="117" spans="1:5" ht="12.75" customHeight="1">
      <c r="A117" s="108" t="s">
        <v>706</v>
      </c>
      <c r="B117" s="109" t="s">
        <v>707</v>
      </c>
      <c r="C117" s="111"/>
      <c r="D117" s="111"/>
      <c r="E117" s="111"/>
    </row>
    <row r="118" spans="1:5" ht="12.75" customHeight="1">
      <c r="A118" s="267"/>
      <c r="B118" s="263" t="s">
        <v>526</v>
      </c>
      <c r="C118" s="338">
        <f>+C119+C120+C121+C122+C123+C124+C125+C126+C127+C128+C131+C133+C135</f>
        <v>494720</v>
      </c>
      <c r="D118" s="338">
        <f>+D119+D120+D121+D122+D123+D124+D125+D126+D127+D128+D131+D133+D135</f>
        <v>542967</v>
      </c>
      <c r="E118" s="527">
        <f>+D118*100/C118</f>
        <v>109.75238518758086</v>
      </c>
    </row>
    <row r="119" spans="1:5" ht="12.75" customHeight="1">
      <c r="A119" s="196" t="s">
        <v>492</v>
      </c>
      <c r="B119" s="112" t="s">
        <v>493</v>
      </c>
      <c r="C119" s="110">
        <v>200</v>
      </c>
      <c r="D119" s="110">
        <v>157</v>
      </c>
      <c r="E119" s="528">
        <f aca="true" t="shared" si="1" ref="E119:E128">+D119*100/C119</f>
        <v>78.5</v>
      </c>
    </row>
    <row r="120" spans="1:5" ht="12.75" customHeight="1">
      <c r="A120" s="196" t="s">
        <v>494</v>
      </c>
      <c r="B120" s="112" t="s">
        <v>495</v>
      </c>
      <c r="C120" s="110">
        <v>68000</v>
      </c>
      <c r="D120" s="110">
        <v>73736</v>
      </c>
      <c r="E120" s="528">
        <f t="shared" si="1"/>
        <v>108.43529411764706</v>
      </c>
    </row>
    <row r="121" spans="1:5" ht="24.75" customHeight="1">
      <c r="A121" s="196" t="s">
        <v>496</v>
      </c>
      <c r="B121" s="112" t="s">
        <v>497</v>
      </c>
      <c r="C121" s="110">
        <v>15000</v>
      </c>
      <c r="D121" s="110">
        <v>21602</v>
      </c>
      <c r="E121" s="528">
        <f t="shared" si="1"/>
        <v>144.01333333333332</v>
      </c>
    </row>
    <row r="122" spans="1:5" ht="12.75" customHeight="1">
      <c r="A122" s="196" t="s">
        <v>498</v>
      </c>
      <c r="B122" s="112" t="s">
        <v>499</v>
      </c>
      <c r="C122" s="110">
        <v>68000</v>
      </c>
      <c r="D122" s="110">
        <v>73733</v>
      </c>
      <c r="E122" s="528">
        <f t="shared" si="1"/>
        <v>108.43088235294118</v>
      </c>
    </row>
    <row r="123" spans="1:5" ht="12.75" customHeight="1">
      <c r="A123" s="196" t="s">
        <v>500</v>
      </c>
      <c r="B123" s="112" t="s">
        <v>501</v>
      </c>
      <c r="C123" s="110">
        <v>3000</v>
      </c>
      <c r="D123" s="110">
        <v>2758</v>
      </c>
      <c r="E123" s="528">
        <f t="shared" si="1"/>
        <v>91.93333333333334</v>
      </c>
    </row>
    <row r="124" spans="1:5" ht="12.75" customHeight="1">
      <c r="A124" s="196" t="s">
        <v>502</v>
      </c>
      <c r="B124" s="112" t="s">
        <v>503</v>
      </c>
      <c r="C124" s="110">
        <v>68000</v>
      </c>
      <c r="D124" s="110">
        <v>73743</v>
      </c>
      <c r="E124" s="528">
        <f t="shared" si="1"/>
        <v>108.44558823529412</v>
      </c>
    </row>
    <row r="125" spans="1:5" ht="12.75" customHeight="1">
      <c r="A125" s="196" t="s">
        <v>504</v>
      </c>
      <c r="B125" s="112" t="s">
        <v>505</v>
      </c>
      <c r="C125" s="110">
        <v>500</v>
      </c>
      <c r="D125" s="110">
        <v>5</v>
      </c>
      <c r="E125" s="528">
        <f t="shared" si="1"/>
        <v>1</v>
      </c>
    </row>
    <row r="126" spans="1:5" ht="12.75" customHeight="1">
      <c r="A126" s="196" t="s">
        <v>506</v>
      </c>
      <c r="B126" s="112" t="s">
        <v>507</v>
      </c>
      <c r="C126" s="110">
        <v>68000</v>
      </c>
      <c r="D126" s="110">
        <v>73730</v>
      </c>
      <c r="E126" s="528">
        <f t="shared" si="1"/>
        <v>108.42647058823529</v>
      </c>
    </row>
    <row r="127" spans="1:5" ht="12.75" customHeight="1">
      <c r="A127" s="196" t="s">
        <v>508</v>
      </c>
      <c r="B127" s="112" t="s">
        <v>509</v>
      </c>
      <c r="C127" s="110">
        <v>10</v>
      </c>
      <c r="D127" s="110">
        <v>0</v>
      </c>
      <c r="E127" s="528">
        <f t="shared" si="1"/>
        <v>0</v>
      </c>
    </row>
    <row r="128" spans="1:5" ht="12.75" customHeight="1">
      <c r="A128" s="196" t="s">
        <v>510</v>
      </c>
      <c r="B128" s="112" t="s">
        <v>511</v>
      </c>
      <c r="C128" s="110">
        <v>68000</v>
      </c>
      <c r="D128" s="110">
        <v>73729</v>
      </c>
      <c r="E128" s="528">
        <f t="shared" si="1"/>
        <v>108.425</v>
      </c>
    </row>
    <row r="129" spans="1:5" ht="12.75" customHeight="1">
      <c r="A129" s="196" t="s">
        <v>512</v>
      </c>
      <c r="B129" s="112" t="s">
        <v>513</v>
      </c>
      <c r="C129" s="110"/>
      <c r="D129" s="110"/>
      <c r="E129" s="110"/>
    </row>
    <row r="130" spans="1:5" ht="12.75" customHeight="1">
      <c r="A130" s="196" t="s">
        <v>514</v>
      </c>
      <c r="B130" s="112" t="s">
        <v>515</v>
      </c>
      <c r="C130" s="110"/>
      <c r="D130" s="110"/>
      <c r="E130" s="110"/>
    </row>
    <row r="131" spans="1:5" ht="12.75" customHeight="1">
      <c r="A131" s="196" t="s">
        <v>516</v>
      </c>
      <c r="B131" s="112" t="s">
        <v>517</v>
      </c>
      <c r="C131" s="110">
        <v>10</v>
      </c>
      <c r="D131" s="110">
        <v>1</v>
      </c>
      <c r="E131" s="528">
        <f>+D131*100/C131</f>
        <v>10</v>
      </c>
    </row>
    <row r="132" spans="1:5" ht="12.75" customHeight="1">
      <c r="A132" s="196" t="s">
        <v>518</v>
      </c>
      <c r="B132" s="112" t="s">
        <v>519</v>
      </c>
      <c r="C132" s="110"/>
      <c r="D132" s="110"/>
      <c r="E132" s="110"/>
    </row>
    <row r="133" spans="1:5" ht="12.75" customHeight="1">
      <c r="A133" s="196" t="s">
        <v>520</v>
      </c>
      <c r="B133" s="112" t="s">
        <v>521</v>
      </c>
      <c r="C133" s="110">
        <v>68000</v>
      </c>
      <c r="D133" s="110">
        <v>76040</v>
      </c>
      <c r="E133" s="528">
        <f>+D133*100/C133</f>
        <v>111.82352941176471</v>
      </c>
    </row>
    <row r="134" spans="1:5" ht="12.75" customHeight="1">
      <c r="A134" s="196" t="s">
        <v>522</v>
      </c>
      <c r="B134" s="112" t="s">
        <v>523</v>
      </c>
      <c r="C134" s="110"/>
      <c r="D134" s="110"/>
      <c r="E134" s="110"/>
    </row>
    <row r="135" spans="1:5" ht="12.75" customHeight="1">
      <c r="A135" s="196" t="s">
        <v>524</v>
      </c>
      <c r="B135" s="112" t="s">
        <v>525</v>
      </c>
      <c r="C135" s="110">
        <v>68000</v>
      </c>
      <c r="D135" s="110">
        <v>73733</v>
      </c>
      <c r="E135" s="528">
        <f>+D135*100/C135</f>
        <v>108.43088235294118</v>
      </c>
    </row>
    <row r="136" spans="1:5" ht="12.75" customHeight="1">
      <c r="A136" s="267"/>
      <c r="B136" s="263" t="s">
        <v>481</v>
      </c>
      <c r="C136" s="338">
        <f>+C137+C138+C139</f>
        <v>5050</v>
      </c>
      <c r="D136" s="338">
        <f>+D137+D138+D139</f>
        <v>6735</v>
      </c>
      <c r="E136" s="527">
        <f>+D136*100/C136</f>
        <v>133.36633663366337</v>
      </c>
    </row>
    <row r="137" spans="1:5" ht="12.75" customHeight="1">
      <c r="A137" s="108" t="s">
        <v>482</v>
      </c>
      <c r="B137" s="109" t="s">
        <v>483</v>
      </c>
      <c r="C137" s="110">
        <v>50</v>
      </c>
      <c r="D137" s="110">
        <v>0</v>
      </c>
      <c r="E137" s="528"/>
    </row>
    <row r="138" spans="1:5" ht="12.75" customHeight="1">
      <c r="A138" s="108" t="s">
        <v>740</v>
      </c>
      <c r="B138" s="109" t="s">
        <v>743</v>
      </c>
      <c r="C138" s="110">
        <v>5000</v>
      </c>
      <c r="D138" s="110">
        <v>6735</v>
      </c>
      <c r="E138" s="528">
        <f>+D138*100/C138</f>
        <v>134.7</v>
      </c>
    </row>
    <row r="139" spans="1:5" ht="12.75" customHeight="1">
      <c r="A139" s="108" t="s">
        <v>484</v>
      </c>
      <c r="B139" s="109" t="s">
        <v>485</v>
      </c>
      <c r="C139" s="110">
        <v>0</v>
      </c>
      <c r="D139" s="110"/>
      <c r="E139" s="528"/>
    </row>
    <row r="140" spans="1:5" ht="12.75" customHeight="1">
      <c r="A140" s="108" t="s">
        <v>486</v>
      </c>
      <c r="B140" s="109" t="s">
        <v>487</v>
      </c>
      <c r="C140" s="110"/>
      <c r="D140" s="110"/>
      <c r="E140" s="110"/>
    </row>
    <row r="141" spans="1:5" ht="12.75" customHeight="1">
      <c r="A141" s="108" t="s">
        <v>488</v>
      </c>
      <c r="B141" s="109" t="s">
        <v>489</v>
      </c>
      <c r="C141" s="110"/>
      <c r="D141" s="110"/>
      <c r="E141" s="110"/>
    </row>
    <row r="142" spans="1:5" ht="12.75" customHeight="1">
      <c r="A142" s="108" t="s">
        <v>490</v>
      </c>
      <c r="B142" s="109" t="s">
        <v>491</v>
      </c>
      <c r="C142" s="110"/>
      <c r="D142" s="110"/>
      <c r="E142" s="110"/>
    </row>
    <row r="143" spans="1:5" ht="12.75" customHeight="1">
      <c r="A143" s="219"/>
      <c r="B143" s="221" t="s">
        <v>420</v>
      </c>
      <c r="C143" s="339">
        <f>+C136+C118+C54+C26+C19+C8</f>
        <v>1545860</v>
      </c>
      <c r="D143" s="339">
        <f>+D136+D118+D54+D26+D19+D8</f>
        <v>1973578</v>
      </c>
      <c r="E143" s="529">
        <f>+D143*100/C143</f>
        <v>127.66861164659154</v>
      </c>
    </row>
    <row r="144" spans="1:5" ht="12.75" customHeight="1">
      <c r="A144" s="179"/>
      <c r="B144" s="141" t="s">
        <v>708</v>
      </c>
      <c r="C144" s="139"/>
      <c r="D144" s="139"/>
      <c r="E144" s="139"/>
    </row>
    <row r="145" spans="1:5" ht="12.75" customHeight="1">
      <c r="A145" s="179" t="s">
        <v>709</v>
      </c>
      <c r="B145" s="138" t="s">
        <v>710</v>
      </c>
      <c r="C145" s="139"/>
      <c r="D145" s="139"/>
      <c r="E145" s="139"/>
    </row>
    <row r="146" spans="1:5" ht="12.75" customHeight="1">
      <c r="A146" s="108" t="s">
        <v>711</v>
      </c>
      <c r="B146" s="109" t="s">
        <v>712</v>
      </c>
      <c r="C146" s="110"/>
      <c r="D146" s="110"/>
      <c r="E146" s="110"/>
    </row>
    <row r="147" spans="1:5" ht="12.75" customHeight="1">
      <c r="A147" s="219"/>
      <c r="B147" s="221" t="s">
        <v>421</v>
      </c>
      <c r="C147" s="220"/>
      <c r="D147" s="220"/>
      <c r="E147" s="220"/>
    </row>
    <row r="148" spans="1:5" ht="12.75" customHeight="1">
      <c r="A148" s="219"/>
      <c r="B148" s="221" t="s">
        <v>422</v>
      </c>
      <c r="C148" s="339">
        <f>+C143</f>
        <v>1545860</v>
      </c>
      <c r="D148" s="339">
        <f>+D143</f>
        <v>1973578</v>
      </c>
      <c r="E148" s="529">
        <f>+D148*100/C148</f>
        <v>127.66861164659154</v>
      </c>
    </row>
    <row r="149" spans="1:5" ht="12.75" customHeight="1">
      <c r="A149" s="197"/>
      <c r="B149" s="198" t="s">
        <v>199</v>
      </c>
      <c r="C149" s="340">
        <v>145000</v>
      </c>
      <c r="D149" s="340">
        <v>164880</v>
      </c>
      <c r="E149" s="530">
        <f>+D149*100/C149</f>
        <v>113.71034482758621</v>
      </c>
    </row>
    <row r="151" spans="1:4" ht="23.25" customHeight="1">
      <c r="A151" s="594" t="s">
        <v>413</v>
      </c>
      <c r="B151" s="594"/>
      <c r="C151" s="594"/>
      <c r="D151" s="594"/>
    </row>
    <row r="152" spans="1:4" ht="12.75">
      <c r="A152" s="595"/>
      <c r="B152" s="595"/>
      <c r="C152" s="595"/>
      <c r="D152" s="595"/>
    </row>
  </sheetData>
  <sheetProtection/>
  <mergeCells count="2">
    <mergeCell ref="A151:D151"/>
    <mergeCell ref="A152:D152"/>
  </mergeCells>
  <printOptions/>
  <pageMargins left="0.17" right="0.16" top="0.75" bottom="0.75" header="0.3" footer="0.3"/>
  <pageSetup horizontalDpi="600" verticalDpi="600" orientation="portrait" paperSize="9" scale="95" r:id="rId1"/>
  <headerFooter>
    <oddFooter>&amp;R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9.140625" style="40" customWidth="1"/>
    <col min="2" max="2" width="10.28125" style="40" customWidth="1"/>
    <col min="3" max="3" width="49.140625" style="40" customWidth="1"/>
    <col min="4" max="106" width="9.140625" style="40" customWidth="1"/>
    <col min="107" max="107" width="49.140625" style="40" customWidth="1"/>
    <col min="108" max="16384" width="9.140625" style="40" customWidth="1"/>
  </cols>
  <sheetData>
    <row r="1" spans="1:3" ht="12.75">
      <c r="A1" s="72" t="s">
        <v>236</v>
      </c>
      <c r="B1" s="72"/>
      <c r="C1" s="73"/>
    </row>
    <row r="2" spans="1:5" ht="12.75">
      <c r="A2" s="74"/>
      <c r="B2" s="74"/>
      <c r="C2" s="73"/>
      <c r="E2" s="75" t="s">
        <v>767</v>
      </c>
    </row>
    <row r="3" spans="1:6" ht="36" customHeight="1">
      <c r="A3" s="145" t="s">
        <v>304</v>
      </c>
      <c r="B3" s="25" t="s">
        <v>305</v>
      </c>
      <c r="C3" s="160" t="s">
        <v>49</v>
      </c>
      <c r="D3" s="275" t="s">
        <v>782</v>
      </c>
      <c r="E3" s="505" t="s">
        <v>1213</v>
      </c>
      <c r="F3" s="275" t="s">
        <v>1214</v>
      </c>
    </row>
    <row r="4" spans="1:6" ht="12.75" customHeight="1">
      <c r="A4" s="201"/>
      <c r="B4" s="201"/>
      <c r="C4" s="202" t="s">
        <v>153</v>
      </c>
      <c r="D4" s="342">
        <f>+D7+D9+D11+D13+D14</f>
        <v>15500</v>
      </c>
      <c r="E4" s="342">
        <f>+E7+E9+E11+E13+E14</f>
        <v>19486</v>
      </c>
      <c r="F4" s="510">
        <f>+E4*100/D4</f>
        <v>125.71612903225807</v>
      </c>
    </row>
    <row r="5" spans="1:6" ht="12.75" customHeight="1">
      <c r="A5" s="170" t="s">
        <v>74</v>
      </c>
      <c r="B5" s="170"/>
      <c r="C5" s="36" t="s">
        <v>200</v>
      </c>
      <c r="D5" s="341"/>
      <c r="E5" s="341"/>
      <c r="F5" s="341"/>
    </row>
    <row r="6" spans="1:6" ht="12.75" customHeight="1">
      <c r="A6" s="170" t="s">
        <v>75</v>
      </c>
      <c r="B6" s="170"/>
      <c r="C6" s="36" t="s">
        <v>201</v>
      </c>
      <c r="D6" s="341"/>
      <c r="E6" s="341"/>
      <c r="F6" s="341"/>
    </row>
    <row r="7" spans="1:6" ht="12.75" customHeight="1">
      <c r="A7" s="170" t="s">
        <v>76</v>
      </c>
      <c r="B7" s="170"/>
      <c r="C7" s="36" t="s">
        <v>202</v>
      </c>
      <c r="D7" s="341">
        <v>3500</v>
      </c>
      <c r="E7" s="341">
        <v>4089</v>
      </c>
      <c r="F7" s="302">
        <f>+E7*100/D7</f>
        <v>116.82857142857142</v>
      </c>
    </row>
    <row r="8" spans="1:6" ht="12.75" customHeight="1">
      <c r="A8" s="170" t="s">
        <v>77</v>
      </c>
      <c r="B8" s="170"/>
      <c r="C8" s="36" t="s">
        <v>203</v>
      </c>
      <c r="D8" s="341"/>
      <c r="E8" s="341"/>
      <c r="F8" s="341"/>
    </row>
    <row r="9" spans="1:6" ht="12.75" customHeight="1">
      <c r="A9" s="170">
        <v>2200046</v>
      </c>
      <c r="B9" s="170">
        <v>12</v>
      </c>
      <c r="C9" s="36" t="s">
        <v>4</v>
      </c>
      <c r="D9" s="341">
        <v>300</v>
      </c>
      <c r="E9" s="341">
        <v>496</v>
      </c>
      <c r="F9" s="302">
        <f>+E9*100/D9</f>
        <v>165.33333333333334</v>
      </c>
    </row>
    <row r="10" spans="1:6" ht="12.75" customHeight="1">
      <c r="A10" s="170">
        <v>2200046</v>
      </c>
      <c r="B10" s="24" t="s">
        <v>261</v>
      </c>
      <c r="C10" s="36" t="s">
        <v>204</v>
      </c>
      <c r="D10" s="341"/>
      <c r="E10" s="341"/>
      <c r="F10" s="341"/>
    </row>
    <row r="11" spans="1:6" ht="12.75" customHeight="1">
      <c r="A11" s="170" t="s">
        <v>78</v>
      </c>
      <c r="B11" s="170"/>
      <c r="C11" s="36" t="s">
        <v>205</v>
      </c>
      <c r="D11" s="341">
        <v>8500</v>
      </c>
      <c r="E11" s="341">
        <v>11297</v>
      </c>
      <c r="F11" s="302">
        <f>+E11*100/D11</f>
        <v>132.90588235294118</v>
      </c>
    </row>
    <row r="12" spans="1:6" ht="12.75" customHeight="1">
      <c r="A12" s="170" t="s">
        <v>80</v>
      </c>
      <c r="B12" s="170"/>
      <c r="C12" s="36" t="s">
        <v>79</v>
      </c>
      <c r="D12" s="341"/>
      <c r="E12" s="341"/>
      <c r="F12" s="341"/>
    </row>
    <row r="13" spans="1:6" ht="21.75" customHeight="1">
      <c r="A13" s="170">
        <v>2200129</v>
      </c>
      <c r="B13" s="170"/>
      <c r="C13" s="36" t="s">
        <v>817</v>
      </c>
      <c r="D13" s="341">
        <v>1600</v>
      </c>
      <c r="E13" s="341">
        <v>1849</v>
      </c>
      <c r="F13" s="302">
        <f>+E13*100/D13</f>
        <v>115.5625</v>
      </c>
    </row>
    <row r="14" spans="1:6" ht="24" customHeight="1">
      <c r="A14" s="170">
        <v>2200130</v>
      </c>
      <c r="B14" s="170"/>
      <c r="C14" s="36" t="s">
        <v>809</v>
      </c>
      <c r="D14" s="341">
        <v>1600</v>
      </c>
      <c r="E14" s="341">
        <v>1755</v>
      </c>
      <c r="F14" s="302">
        <f>+E14*100/D14</f>
        <v>109.6875</v>
      </c>
    </row>
    <row r="15" spans="1:6" ht="12.75" customHeight="1">
      <c r="A15" s="170"/>
      <c r="B15" s="269"/>
      <c r="C15" s="200" t="s">
        <v>288</v>
      </c>
      <c r="D15" s="343">
        <v>14000</v>
      </c>
      <c r="E15" s="343">
        <v>17865</v>
      </c>
      <c r="F15" s="531">
        <f>+E15*100/D15</f>
        <v>127.60714285714286</v>
      </c>
    </row>
    <row r="16" spans="1:6" ht="12.75" customHeight="1">
      <c r="A16" s="201"/>
      <c r="B16" s="201"/>
      <c r="C16" s="202" t="s">
        <v>170</v>
      </c>
      <c r="D16" s="342">
        <f>+D17</f>
        <v>2000</v>
      </c>
      <c r="E16" s="342">
        <f>+E17</f>
        <v>2131</v>
      </c>
      <c r="F16" s="510">
        <f>+E16*100/D16</f>
        <v>106.55</v>
      </c>
    </row>
    <row r="17" spans="1:6" ht="12.75" customHeight="1">
      <c r="A17" s="170">
        <v>2400810</v>
      </c>
      <c r="B17" s="170"/>
      <c r="C17" s="36" t="s">
        <v>139</v>
      </c>
      <c r="D17" s="341">
        <v>2000</v>
      </c>
      <c r="E17" s="341">
        <v>2131</v>
      </c>
      <c r="F17" s="302">
        <f>+E17*100/D17</f>
        <v>106.55</v>
      </c>
    </row>
    <row r="18" spans="1:6" ht="12.75" customHeight="1">
      <c r="A18" s="170">
        <v>2400828</v>
      </c>
      <c r="B18" s="170"/>
      <c r="C18" s="36" t="s">
        <v>140</v>
      </c>
      <c r="D18" s="341"/>
      <c r="E18" s="341"/>
      <c r="F18" s="341"/>
    </row>
    <row r="19" spans="1:6" ht="12.75" customHeight="1">
      <c r="A19" s="170">
        <v>2400836</v>
      </c>
      <c r="B19" s="170"/>
      <c r="C19" s="36" t="s">
        <v>141</v>
      </c>
      <c r="D19" s="341"/>
      <c r="E19" s="341"/>
      <c r="F19" s="341"/>
    </row>
    <row r="20" spans="1:6" ht="15.75" customHeight="1">
      <c r="A20" s="170"/>
      <c r="B20" s="170"/>
      <c r="C20" s="200" t="s">
        <v>289</v>
      </c>
      <c r="D20" s="343">
        <v>1800</v>
      </c>
      <c r="E20" s="343">
        <v>2089</v>
      </c>
      <c r="F20" s="531">
        <f>+E20*100/D20</f>
        <v>116.05555555555556</v>
      </c>
    </row>
    <row r="21" spans="1:5" ht="15.75" customHeight="1">
      <c r="A21" s="596" t="s">
        <v>332</v>
      </c>
      <c r="B21" s="596"/>
      <c r="C21" s="596"/>
      <c r="D21" s="596"/>
      <c r="E21" s="596"/>
    </row>
    <row r="22" spans="1:3" ht="15.75" customHeight="1">
      <c r="A22" s="35"/>
      <c r="B22" s="35"/>
      <c r="C22" s="35"/>
    </row>
    <row r="23" spans="1:3" ht="15.75" customHeight="1">
      <c r="A23" s="77" t="s">
        <v>237</v>
      </c>
      <c r="B23" s="77"/>
      <c r="C23" s="35"/>
    </row>
    <row r="24" spans="1:5" ht="35.25" customHeight="1">
      <c r="A24" s="78"/>
      <c r="B24" s="78"/>
      <c r="C24" s="35"/>
      <c r="E24" s="75" t="s">
        <v>302</v>
      </c>
    </row>
    <row r="25" spans="1:6" ht="29.25" customHeight="1">
      <c r="A25" s="145" t="s">
        <v>304</v>
      </c>
      <c r="B25" s="25" t="s">
        <v>305</v>
      </c>
      <c r="C25" s="160" t="s">
        <v>49</v>
      </c>
      <c r="D25" s="275" t="s">
        <v>782</v>
      </c>
      <c r="E25" s="505" t="s">
        <v>1213</v>
      </c>
      <c r="F25" s="275" t="s">
        <v>1214</v>
      </c>
    </row>
    <row r="26" spans="1:6" ht="12.75" customHeight="1">
      <c r="A26" s="203"/>
      <c r="B26" s="204"/>
      <c r="C26" s="202" t="s">
        <v>81</v>
      </c>
      <c r="D26" s="342">
        <f>+D27+D29+D30+D31+D32+D33</f>
        <v>26710</v>
      </c>
      <c r="E26" s="342">
        <f>+E27+E29+E30+E31+E32+E33</f>
        <v>33071</v>
      </c>
      <c r="F26" s="510">
        <f>+E26*100/D26</f>
        <v>123.81505054286784</v>
      </c>
    </row>
    <row r="27" spans="1:6" ht="12.75" customHeight="1">
      <c r="A27" s="170" t="s">
        <v>83</v>
      </c>
      <c r="B27" s="24"/>
      <c r="C27" s="36" t="s">
        <v>82</v>
      </c>
      <c r="D27" s="341">
        <v>5300</v>
      </c>
      <c r="E27" s="341">
        <v>6597</v>
      </c>
      <c r="F27" s="302">
        <f>+E27*100/D27</f>
        <v>124.47169811320755</v>
      </c>
    </row>
    <row r="28" spans="1:6" ht="12.75" customHeight="1">
      <c r="A28" s="170" t="s">
        <v>87</v>
      </c>
      <c r="B28" s="24"/>
      <c r="C28" s="36" t="s">
        <v>86</v>
      </c>
      <c r="D28" s="341"/>
      <c r="E28" s="341"/>
      <c r="F28" s="341"/>
    </row>
    <row r="29" spans="1:6" ht="12.75" customHeight="1">
      <c r="A29" s="170" t="s">
        <v>85</v>
      </c>
      <c r="B29" s="24"/>
      <c r="C29" s="36" t="s">
        <v>84</v>
      </c>
      <c r="D29" s="341">
        <v>60</v>
      </c>
      <c r="E29" s="341">
        <v>294</v>
      </c>
      <c r="F29" s="302">
        <f aca="true" t="shared" si="0" ref="F29:F34">+E29*100/D29</f>
        <v>490</v>
      </c>
    </row>
    <row r="30" spans="1:6" ht="12.75" customHeight="1">
      <c r="A30" s="170" t="s">
        <v>33</v>
      </c>
      <c r="B30" s="24"/>
      <c r="C30" s="36" t="s">
        <v>69</v>
      </c>
      <c r="D30" s="341">
        <v>10000</v>
      </c>
      <c r="E30" s="341">
        <v>12048</v>
      </c>
      <c r="F30" s="302">
        <f t="shared" si="0"/>
        <v>120.48</v>
      </c>
    </row>
    <row r="31" spans="1:6" ht="12.75" customHeight="1">
      <c r="A31" s="170">
        <v>2200103</v>
      </c>
      <c r="B31" s="24" t="s">
        <v>261</v>
      </c>
      <c r="C31" s="36" t="s">
        <v>131</v>
      </c>
      <c r="D31" s="341">
        <v>4050</v>
      </c>
      <c r="E31" s="341">
        <v>5586</v>
      </c>
      <c r="F31" s="302">
        <f t="shared" si="0"/>
        <v>137.92592592592592</v>
      </c>
    </row>
    <row r="32" spans="1:6" ht="25.5" customHeight="1">
      <c r="A32" s="66">
        <v>1300043</v>
      </c>
      <c r="B32" s="25"/>
      <c r="C32" s="7" t="s">
        <v>804</v>
      </c>
      <c r="D32" s="341">
        <v>4000</v>
      </c>
      <c r="E32" s="341">
        <v>5279</v>
      </c>
      <c r="F32" s="302">
        <f t="shared" si="0"/>
        <v>131.975</v>
      </c>
    </row>
    <row r="33" spans="1:6" ht="29.25" customHeight="1">
      <c r="A33" s="66">
        <v>2200128</v>
      </c>
      <c r="B33" s="25"/>
      <c r="C33" s="7" t="s">
        <v>796</v>
      </c>
      <c r="D33" s="341">
        <v>3300</v>
      </c>
      <c r="E33" s="341">
        <v>3267</v>
      </c>
      <c r="F33" s="302">
        <f t="shared" si="0"/>
        <v>99</v>
      </c>
    </row>
    <row r="34" spans="1:6" ht="12.75" customHeight="1">
      <c r="A34" s="36"/>
      <c r="B34" s="199"/>
      <c r="C34" s="200" t="s">
        <v>290</v>
      </c>
      <c r="D34" s="343">
        <v>22000</v>
      </c>
      <c r="E34" s="343">
        <v>31470</v>
      </c>
      <c r="F34" s="531">
        <f t="shared" si="0"/>
        <v>143.04545454545453</v>
      </c>
    </row>
    <row r="35" spans="1:5" ht="15.75">
      <c r="A35" s="76"/>
      <c r="B35" s="76"/>
      <c r="D35" s="344"/>
      <c r="E35" s="344"/>
    </row>
    <row r="36" ht="12.75">
      <c r="B36" s="40" t="s">
        <v>1223</v>
      </c>
    </row>
  </sheetData>
  <sheetProtection/>
  <mergeCells count="1">
    <mergeCell ref="A21:E21"/>
  </mergeCells>
  <printOptions/>
  <pageMargins left="0.17" right="0.24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8.00390625" style="2" customWidth="1"/>
    <col min="2" max="2" width="10.57421875" style="32" customWidth="1"/>
    <col min="3" max="3" width="49.140625" style="2" customWidth="1"/>
    <col min="4" max="4" width="9.28125" style="2" customWidth="1"/>
    <col min="5" max="5" width="10.421875" style="2" customWidth="1"/>
    <col min="6" max="16384" width="9.140625" style="2" customWidth="1"/>
  </cols>
  <sheetData>
    <row r="1" spans="1:3" ht="15.75" customHeight="1">
      <c r="A1" s="23" t="s">
        <v>238</v>
      </c>
      <c r="B1" s="60"/>
      <c r="C1" s="58"/>
    </row>
    <row r="2" spans="1:5" ht="15.75" customHeight="1">
      <c r="A2" s="41"/>
      <c r="B2" s="62"/>
      <c r="C2" s="58"/>
      <c r="E2" s="34" t="s">
        <v>768</v>
      </c>
    </row>
    <row r="3" spans="1:6" ht="25.5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2.75" customHeight="1">
      <c r="A4" s="205"/>
      <c r="B4" s="206"/>
      <c r="C4" s="172" t="s">
        <v>88</v>
      </c>
      <c r="D4" s="345">
        <f>+D5+D6+D10+D11+D12</f>
        <v>56751</v>
      </c>
      <c r="E4" s="345">
        <f>+E5+E6+E10+E11+E12</f>
        <v>64355</v>
      </c>
      <c r="F4" s="532">
        <f>+E4*100/D4</f>
        <v>113.39888283906892</v>
      </c>
    </row>
    <row r="5" spans="1:6" ht="12.75" customHeight="1">
      <c r="A5" s="189" t="s">
        <v>90</v>
      </c>
      <c r="B5" s="24"/>
      <c r="C5" s="3" t="s">
        <v>89</v>
      </c>
      <c r="D5" s="322">
        <v>23400</v>
      </c>
      <c r="E5" s="322">
        <v>24804</v>
      </c>
      <c r="F5" s="533">
        <f>+E5*100/D5</f>
        <v>106</v>
      </c>
    </row>
    <row r="6" spans="1:6" ht="12.75" customHeight="1">
      <c r="A6" s="189">
        <v>1400019</v>
      </c>
      <c r="B6" s="24" t="s">
        <v>256</v>
      </c>
      <c r="C6" s="3" t="s">
        <v>132</v>
      </c>
      <c r="D6" s="322">
        <v>10200</v>
      </c>
      <c r="E6" s="322">
        <v>14675</v>
      </c>
      <c r="F6" s="533">
        <f>+E6*100/D6</f>
        <v>143.87254901960785</v>
      </c>
    </row>
    <row r="7" spans="1:6" ht="12.75" customHeight="1">
      <c r="A7" s="170" t="s">
        <v>33</v>
      </c>
      <c r="B7" s="24"/>
      <c r="C7" s="36" t="s">
        <v>69</v>
      </c>
      <c r="D7" s="322"/>
      <c r="E7" s="322"/>
      <c r="F7" s="322"/>
    </row>
    <row r="8" spans="1:6" ht="12.75" customHeight="1">
      <c r="A8" s="170" t="s">
        <v>34</v>
      </c>
      <c r="B8" s="24"/>
      <c r="C8" s="36" t="s">
        <v>130</v>
      </c>
      <c r="D8" s="322"/>
      <c r="E8" s="322"/>
      <c r="F8" s="322"/>
    </row>
    <row r="9" spans="1:6" ht="12.75" customHeight="1">
      <c r="A9" s="189" t="s">
        <v>83</v>
      </c>
      <c r="B9" s="24"/>
      <c r="C9" s="3" t="s">
        <v>133</v>
      </c>
      <c r="D9" s="322"/>
      <c r="E9" s="322"/>
      <c r="F9" s="322"/>
    </row>
    <row r="10" spans="1:6" ht="12.75" customHeight="1">
      <c r="A10" s="189" t="s">
        <v>87</v>
      </c>
      <c r="B10" s="24"/>
      <c r="C10" s="3" t="s">
        <v>134</v>
      </c>
      <c r="D10" s="322">
        <v>1100</v>
      </c>
      <c r="E10" s="322">
        <v>1540</v>
      </c>
      <c r="F10" s="533">
        <f aca="true" t="shared" si="0" ref="F10:F15">+E10*100/D10</f>
        <v>140</v>
      </c>
    </row>
    <row r="11" spans="1:6" ht="12.75" customHeight="1">
      <c r="A11" s="66">
        <v>1200056</v>
      </c>
      <c r="B11" s="25"/>
      <c r="C11" s="7" t="s">
        <v>787</v>
      </c>
      <c r="D11" s="322">
        <v>22050</v>
      </c>
      <c r="E11" s="322">
        <v>23336</v>
      </c>
      <c r="F11" s="533">
        <f t="shared" si="0"/>
        <v>105.83219954648526</v>
      </c>
    </row>
    <row r="12" spans="1:6" ht="12.75" customHeight="1">
      <c r="A12" s="189">
        <v>1200055</v>
      </c>
      <c r="B12" s="24"/>
      <c r="C12" s="7" t="s">
        <v>786</v>
      </c>
      <c r="D12" s="322">
        <v>1</v>
      </c>
      <c r="E12" s="322">
        <v>0</v>
      </c>
      <c r="F12" s="533">
        <f t="shared" si="0"/>
        <v>0</v>
      </c>
    </row>
    <row r="13" spans="1:6" ht="12.75" customHeight="1">
      <c r="A13" s="207"/>
      <c r="B13" s="208"/>
      <c r="C13" s="172" t="s">
        <v>138</v>
      </c>
      <c r="D13" s="315">
        <f>+D14+D15+D17+D18+D19+D20+D21</f>
        <v>61502</v>
      </c>
      <c r="E13" s="315">
        <f>+E14+E15+E17+E18+E19+E20+E21</f>
        <v>68433</v>
      </c>
      <c r="F13" s="532">
        <f t="shared" si="0"/>
        <v>111.26955220968424</v>
      </c>
    </row>
    <row r="14" spans="1:6" ht="12.75" customHeight="1">
      <c r="A14" s="189">
        <v>1000165</v>
      </c>
      <c r="B14" s="24"/>
      <c r="C14" s="3" t="s">
        <v>180</v>
      </c>
      <c r="D14" s="16">
        <v>1100</v>
      </c>
      <c r="E14" s="16">
        <v>1076</v>
      </c>
      <c r="F14" s="533">
        <f t="shared" si="0"/>
        <v>97.81818181818181</v>
      </c>
    </row>
    <row r="15" spans="1:6" ht="12.75" customHeight="1">
      <c r="A15" s="189" t="s">
        <v>92</v>
      </c>
      <c r="B15" s="24"/>
      <c r="C15" s="3" t="s">
        <v>91</v>
      </c>
      <c r="D15" s="16">
        <v>400</v>
      </c>
      <c r="E15" s="16">
        <v>408</v>
      </c>
      <c r="F15" s="533">
        <f t="shared" si="0"/>
        <v>102</v>
      </c>
    </row>
    <row r="16" spans="1:6" ht="12.75" customHeight="1">
      <c r="A16" s="189" t="s">
        <v>94</v>
      </c>
      <c r="B16" s="24"/>
      <c r="C16" s="3" t="s">
        <v>93</v>
      </c>
      <c r="D16" s="16"/>
      <c r="E16" s="16"/>
      <c r="F16" s="16"/>
    </row>
    <row r="17" spans="1:6" ht="12.75" customHeight="1">
      <c r="A17" s="189">
        <v>1000116</v>
      </c>
      <c r="B17" s="24" t="s">
        <v>774</v>
      </c>
      <c r="C17" s="3" t="s">
        <v>206</v>
      </c>
      <c r="D17" s="16">
        <v>35000</v>
      </c>
      <c r="E17" s="16">
        <v>39205</v>
      </c>
      <c r="F17" s="533">
        <f aca="true" t="shared" si="1" ref="F17:F24">+E17*100/D17</f>
        <v>112.01428571428572</v>
      </c>
    </row>
    <row r="18" spans="1:6" ht="12.75" customHeight="1">
      <c r="A18" s="189">
        <v>1000116</v>
      </c>
      <c r="B18" s="24" t="s">
        <v>773</v>
      </c>
      <c r="C18" s="3" t="s">
        <v>207</v>
      </c>
      <c r="D18" s="16">
        <v>450</v>
      </c>
      <c r="E18" s="16">
        <v>456</v>
      </c>
      <c r="F18" s="533">
        <f t="shared" si="1"/>
        <v>101.33333333333333</v>
      </c>
    </row>
    <row r="19" spans="1:6" ht="12.75" customHeight="1">
      <c r="A19" s="189" t="s">
        <v>46</v>
      </c>
      <c r="B19" s="24"/>
      <c r="C19" s="3" t="s">
        <v>195</v>
      </c>
      <c r="D19" s="16">
        <v>2</v>
      </c>
      <c r="E19" s="16">
        <v>1</v>
      </c>
      <c r="F19" s="533">
        <f t="shared" si="1"/>
        <v>50</v>
      </c>
    </row>
    <row r="20" spans="1:6" ht="12.75" customHeight="1">
      <c r="A20" s="189">
        <v>1000272</v>
      </c>
      <c r="B20" s="24"/>
      <c r="C20" s="3" t="s">
        <v>191</v>
      </c>
      <c r="D20" s="16">
        <v>2500</v>
      </c>
      <c r="E20" s="16">
        <v>3080</v>
      </c>
      <c r="F20" s="533">
        <f t="shared" si="1"/>
        <v>123.2</v>
      </c>
    </row>
    <row r="21" spans="1:6" ht="12.75" customHeight="1">
      <c r="A21" s="66">
        <v>1200057</v>
      </c>
      <c r="B21" s="25"/>
      <c r="C21" s="7" t="s">
        <v>788</v>
      </c>
      <c r="D21" s="16">
        <v>22050</v>
      </c>
      <c r="E21" s="16">
        <v>24207</v>
      </c>
      <c r="F21" s="533">
        <f t="shared" si="1"/>
        <v>109.78231292517007</v>
      </c>
    </row>
    <row r="22" spans="1:6" ht="12.75" customHeight="1">
      <c r="A22" s="166"/>
      <c r="B22" s="167"/>
      <c r="C22" s="172" t="s">
        <v>72</v>
      </c>
      <c r="D22" s="315">
        <f>+D23+D24</f>
        <v>1000</v>
      </c>
      <c r="E22" s="315">
        <f>+E23+E24</f>
        <v>1044</v>
      </c>
      <c r="F22" s="532">
        <f t="shared" si="1"/>
        <v>104.4</v>
      </c>
    </row>
    <row r="23" spans="1:6" ht="12.75" customHeight="1">
      <c r="A23" s="150">
        <v>1000215</v>
      </c>
      <c r="B23" s="26"/>
      <c r="C23" s="16" t="s">
        <v>57</v>
      </c>
      <c r="D23" s="16">
        <v>200</v>
      </c>
      <c r="E23" s="16">
        <v>213</v>
      </c>
      <c r="F23" s="533">
        <f t="shared" si="1"/>
        <v>106.5</v>
      </c>
    </row>
    <row r="24" spans="1:6" ht="12.75" customHeight="1">
      <c r="A24" s="237">
        <v>1000207</v>
      </c>
      <c r="B24" s="238"/>
      <c r="C24" s="239" t="s">
        <v>62</v>
      </c>
      <c r="D24" s="239">
        <f>+D28</f>
        <v>800</v>
      </c>
      <c r="E24" s="239">
        <f>+E28</f>
        <v>831</v>
      </c>
      <c r="F24" s="511">
        <f t="shared" si="1"/>
        <v>103.875</v>
      </c>
    </row>
    <row r="25" spans="1:6" ht="12.75" customHeight="1">
      <c r="A25" s="66">
        <v>1000207</v>
      </c>
      <c r="B25" s="277" t="s">
        <v>391</v>
      </c>
      <c r="C25" s="278" t="s">
        <v>388</v>
      </c>
      <c r="D25" s="279"/>
      <c r="E25" s="279"/>
      <c r="F25" s="279"/>
    </row>
    <row r="26" spans="1:6" ht="12.75" customHeight="1">
      <c r="A26" s="66">
        <v>1000207</v>
      </c>
      <c r="B26" s="277" t="s">
        <v>391</v>
      </c>
      <c r="C26" s="278" t="s">
        <v>389</v>
      </c>
      <c r="D26" s="279"/>
      <c r="E26" s="279"/>
      <c r="F26" s="279"/>
    </row>
    <row r="27" spans="1:6" ht="12.75" customHeight="1">
      <c r="A27" s="66">
        <v>1000207</v>
      </c>
      <c r="B27" s="277" t="s">
        <v>391</v>
      </c>
      <c r="C27" s="278" t="s">
        <v>390</v>
      </c>
      <c r="D27" s="279"/>
      <c r="E27" s="279"/>
      <c r="F27" s="279"/>
    </row>
    <row r="28" spans="1:6" ht="12.75" customHeight="1">
      <c r="A28" s="150">
        <v>1000207</v>
      </c>
      <c r="B28" s="26" t="s">
        <v>261</v>
      </c>
      <c r="C28" s="16" t="s">
        <v>70</v>
      </c>
      <c r="D28" s="16">
        <v>800</v>
      </c>
      <c r="E28" s="16">
        <v>831</v>
      </c>
      <c r="F28" s="533">
        <f>+E28*100/D28</f>
        <v>103.875</v>
      </c>
    </row>
    <row r="29" spans="1:6" ht="12.75" customHeight="1">
      <c r="A29" s="150">
        <v>1000207</v>
      </c>
      <c r="B29" s="26" t="s">
        <v>258</v>
      </c>
      <c r="C29" s="16" t="s">
        <v>71</v>
      </c>
      <c r="D29" s="16"/>
      <c r="E29" s="16"/>
      <c r="F29" s="16"/>
    </row>
  </sheetData>
  <sheetProtection/>
  <printOptions/>
  <pageMargins left="0.27" right="0.2" top="0.61" bottom="0.55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25" sqref="A25:E26"/>
    </sheetView>
  </sheetViews>
  <sheetFormatPr defaultColWidth="9.140625" defaultRowHeight="12.75"/>
  <cols>
    <col min="1" max="1" width="9.140625" style="71" customWidth="1"/>
    <col min="2" max="2" width="9.140625" style="80" customWidth="1"/>
    <col min="3" max="3" width="49.140625" style="2" customWidth="1"/>
    <col min="4" max="16384" width="9.140625" style="2" customWidth="1"/>
  </cols>
  <sheetData>
    <row r="1" spans="1:3" ht="15.75" customHeight="1">
      <c r="A1" s="50" t="s">
        <v>239</v>
      </c>
      <c r="B1" s="51"/>
      <c r="C1" s="58"/>
    </row>
    <row r="2" spans="1:5" ht="15.75" customHeight="1">
      <c r="A2" s="70"/>
      <c r="B2" s="79"/>
      <c r="C2" s="58"/>
      <c r="E2" s="34" t="s">
        <v>171</v>
      </c>
    </row>
    <row r="3" spans="1:6" ht="33" customHeight="1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5.75" customHeight="1">
      <c r="A4" s="205"/>
      <c r="B4" s="206"/>
      <c r="C4" s="172" t="s">
        <v>88</v>
      </c>
      <c r="D4" s="180">
        <f>+D5+D6+D7+D8+D9+D10+D11+D12+D13</f>
        <v>33721</v>
      </c>
      <c r="E4" s="180">
        <f>+E5+E6+E7+E8+E9+E10+E11+E12+E13</f>
        <v>40959</v>
      </c>
      <c r="F4" s="517">
        <f aca="true" t="shared" si="0" ref="F4:F23">+E4*100/D4</f>
        <v>121.46436938406335</v>
      </c>
    </row>
    <row r="5" spans="1:6" ht="24.75" customHeight="1">
      <c r="A5" s="66">
        <v>1600014</v>
      </c>
      <c r="B5" s="25" t="s">
        <v>257</v>
      </c>
      <c r="C5" s="3" t="s">
        <v>778</v>
      </c>
      <c r="D5" s="90">
        <v>50</v>
      </c>
      <c r="E5" s="90">
        <v>15</v>
      </c>
      <c r="F5" s="534">
        <f t="shared" si="0"/>
        <v>30</v>
      </c>
    </row>
    <row r="6" spans="1:6" ht="24.75" customHeight="1">
      <c r="A6" s="66">
        <v>1600014</v>
      </c>
      <c r="B6" s="25" t="s">
        <v>257</v>
      </c>
      <c r="C6" s="3" t="s">
        <v>1211</v>
      </c>
      <c r="D6" s="90">
        <v>1000</v>
      </c>
      <c r="E6" s="90">
        <v>549</v>
      </c>
      <c r="F6" s="534">
        <f t="shared" si="0"/>
        <v>54.9</v>
      </c>
    </row>
    <row r="7" spans="1:6" ht="24.75" customHeight="1">
      <c r="A7" s="66">
        <v>1600014</v>
      </c>
      <c r="B7" s="25" t="s">
        <v>257</v>
      </c>
      <c r="C7" s="3" t="s">
        <v>779</v>
      </c>
      <c r="D7" s="90">
        <v>2100</v>
      </c>
      <c r="E7" s="90">
        <v>2197</v>
      </c>
      <c r="F7" s="534">
        <f t="shared" si="0"/>
        <v>104.61904761904762</v>
      </c>
    </row>
    <row r="8" spans="1:6" ht="24.75" customHeight="1">
      <c r="A8" s="66">
        <v>1600014</v>
      </c>
      <c r="B8" s="25" t="s">
        <v>257</v>
      </c>
      <c r="C8" s="3" t="s">
        <v>351</v>
      </c>
      <c r="D8" s="90">
        <v>1500</v>
      </c>
      <c r="E8" s="90">
        <v>920</v>
      </c>
      <c r="F8" s="534">
        <f t="shared" si="0"/>
        <v>61.333333333333336</v>
      </c>
    </row>
    <row r="9" spans="1:6" ht="24.75" customHeight="1">
      <c r="A9" s="276">
        <v>1600014</v>
      </c>
      <c r="B9" s="280" t="s">
        <v>391</v>
      </c>
      <c r="C9" s="278" t="s">
        <v>414</v>
      </c>
      <c r="D9" s="284">
        <v>1600</v>
      </c>
      <c r="E9" s="284">
        <v>215</v>
      </c>
      <c r="F9" s="535">
        <f t="shared" si="0"/>
        <v>13.4375</v>
      </c>
    </row>
    <row r="10" spans="1:6" ht="12.75" customHeight="1">
      <c r="A10" s="66">
        <v>1600014</v>
      </c>
      <c r="B10" s="25" t="s">
        <v>261</v>
      </c>
      <c r="C10" s="3" t="s">
        <v>95</v>
      </c>
      <c r="D10" s="90">
        <v>24400</v>
      </c>
      <c r="E10" s="90">
        <v>32923</v>
      </c>
      <c r="F10" s="534">
        <f t="shared" si="0"/>
        <v>134.93032786885246</v>
      </c>
    </row>
    <row r="11" spans="1:6" ht="13.5" customHeight="1">
      <c r="A11" s="66">
        <v>1600014</v>
      </c>
      <c r="B11" s="25" t="s">
        <v>256</v>
      </c>
      <c r="C11" s="3" t="s">
        <v>132</v>
      </c>
      <c r="D11" s="90">
        <v>3000</v>
      </c>
      <c r="E11" s="90">
        <v>4080</v>
      </c>
      <c r="F11" s="534">
        <f t="shared" si="0"/>
        <v>136</v>
      </c>
    </row>
    <row r="12" spans="1:6" ht="12.75" customHeight="1">
      <c r="A12" s="66">
        <v>1200056</v>
      </c>
      <c r="B12" s="25"/>
      <c r="C12" s="7" t="s">
        <v>787</v>
      </c>
      <c r="D12" s="16">
        <v>70</v>
      </c>
      <c r="E12" s="16">
        <v>60</v>
      </c>
      <c r="F12" s="534">
        <f t="shared" si="0"/>
        <v>85.71428571428571</v>
      </c>
    </row>
    <row r="13" spans="1:6" ht="12.75" customHeight="1">
      <c r="A13" s="66">
        <v>1200055</v>
      </c>
      <c r="B13" s="25"/>
      <c r="C13" s="7" t="s">
        <v>786</v>
      </c>
      <c r="D13" s="90">
        <v>1</v>
      </c>
      <c r="E13" s="90">
        <v>0</v>
      </c>
      <c r="F13" s="534">
        <f t="shared" si="0"/>
        <v>0</v>
      </c>
    </row>
    <row r="14" spans="1:6" ht="12.75" customHeight="1">
      <c r="A14" s="166"/>
      <c r="B14" s="167"/>
      <c r="C14" s="172" t="s">
        <v>138</v>
      </c>
      <c r="D14" s="180">
        <f>+D15+D16+D17+D18+D19+D20+D21+D22+D23</f>
        <v>19400</v>
      </c>
      <c r="E14" s="180">
        <f>+E15+E16+E17+E18+E19+E20+E21+E22+E23</f>
        <v>25441</v>
      </c>
      <c r="F14" s="517">
        <f t="shared" si="0"/>
        <v>131.13917525773195</v>
      </c>
    </row>
    <row r="15" spans="1:6" ht="12.75" customHeight="1">
      <c r="A15" s="66" t="s">
        <v>96</v>
      </c>
      <c r="B15" s="25"/>
      <c r="C15" s="3" t="s">
        <v>208</v>
      </c>
      <c r="D15" s="90">
        <v>2100</v>
      </c>
      <c r="E15" s="90">
        <v>2475</v>
      </c>
      <c r="F15" s="534">
        <f t="shared" si="0"/>
        <v>117.85714285714286</v>
      </c>
    </row>
    <row r="16" spans="1:6" ht="12.75" customHeight="1">
      <c r="A16" s="66" t="s">
        <v>97</v>
      </c>
      <c r="B16" s="25"/>
      <c r="C16" s="3" t="s">
        <v>209</v>
      </c>
      <c r="D16" s="90">
        <v>450</v>
      </c>
      <c r="E16" s="90">
        <v>678</v>
      </c>
      <c r="F16" s="534">
        <f t="shared" si="0"/>
        <v>150.66666666666666</v>
      </c>
    </row>
    <row r="17" spans="1:6" ht="12.75" customHeight="1">
      <c r="A17" s="66" t="s">
        <v>98</v>
      </c>
      <c r="B17" s="25"/>
      <c r="C17" s="3" t="s">
        <v>210</v>
      </c>
      <c r="D17" s="90">
        <v>900</v>
      </c>
      <c r="E17" s="90">
        <v>1052</v>
      </c>
      <c r="F17" s="534">
        <f t="shared" si="0"/>
        <v>116.88888888888889</v>
      </c>
    </row>
    <row r="18" spans="1:6" ht="12.75" customHeight="1">
      <c r="A18" s="66" t="s">
        <v>99</v>
      </c>
      <c r="B18" s="25"/>
      <c r="C18" s="3" t="s">
        <v>211</v>
      </c>
      <c r="D18" s="90">
        <v>150</v>
      </c>
      <c r="E18" s="90">
        <v>192</v>
      </c>
      <c r="F18" s="534">
        <f t="shared" si="0"/>
        <v>128</v>
      </c>
    </row>
    <row r="19" spans="1:6" ht="12.75" customHeight="1">
      <c r="A19" s="66" t="s">
        <v>100</v>
      </c>
      <c r="B19" s="25"/>
      <c r="C19" s="3" t="s">
        <v>212</v>
      </c>
      <c r="D19" s="90">
        <v>1600</v>
      </c>
      <c r="E19" s="90">
        <v>2165</v>
      </c>
      <c r="F19" s="534">
        <f t="shared" si="0"/>
        <v>135.3125</v>
      </c>
    </row>
    <row r="20" spans="1:6" ht="12.75" customHeight="1">
      <c r="A20" s="66" t="s">
        <v>101</v>
      </c>
      <c r="B20" s="25"/>
      <c r="C20" s="3" t="s">
        <v>197</v>
      </c>
      <c r="D20" s="90">
        <v>450</v>
      </c>
      <c r="E20" s="90">
        <v>543</v>
      </c>
      <c r="F20" s="534">
        <f t="shared" si="0"/>
        <v>120.66666666666667</v>
      </c>
    </row>
    <row r="21" spans="1:6" ht="12.75" customHeight="1">
      <c r="A21" s="66" t="s">
        <v>102</v>
      </c>
      <c r="B21" s="25"/>
      <c r="C21" s="3" t="s">
        <v>198</v>
      </c>
      <c r="D21" s="90">
        <v>12000</v>
      </c>
      <c r="E21" s="90">
        <v>16131</v>
      </c>
      <c r="F21" s="534">
        <f t="shared" si="0"/>
        <v>134.425</v>
      </c>
    </row>
    <row r="22" spans="1:6" ht="12.75" customHeight="1">
      <c r="A22" s="66" t="s">
        <v>103</v>
      </c>
      <c r="B22" s="25"/>
      <c r="C22" s="3" t="s">
        <v>196</v>
      </c>
      <c r="D22" s="90">
        <v>840</v>
      </c>
      <c r="E22" s="90">
        <v>1074</v>
      </c>
      <c r="F22" s="534">
        <f t="shared" si="0"/>
        <v>127.85714285714286</v>
      </c>
    </row>
    <row r="23" spans="1:6" ht="12.75" customHeight="1">
      <c r="A23" s="66" t="s">
        <v>104</v>
      </c>
      <c r="B23" s="25"/>
      <c r="C23" s="3" t="s">
        <v>213</v>
      </c>
      <c r="D23" s="90">
        <v>910</v>
      </c>
      <c r="E23" s="90">
        <v>1131</v>
      </c>
      <c r="F23" s="534">
        <f t="shared" si="0"/>
        <v>124.28571428571429</v>
      </c>
    </row>
    <row r="24" spans="1:2" ht="34.5" customHeight="1">
      <c r="A24" s="2"/>
      <c r="B24" s="32"/>
    </row>
    <row r="25" spans="1:5" ht="12.75" customHeight="1">
      <c r="A25" s="597" t="s">
        <v>0</v>
      </c>
      <c r="B25" s="597"/>
      <c r="C25" s="597"/>
      <c r="D25" s="597"/>
      <c r="E25" s="597"/>
    </row>
    <row r="26" spans="1:5" ht="32.25" customHeight="1">
      <c r="A26" s="597"/>
      <c r="B26" s="597"/>
      <c r="C26" s="597"/>
      <c r="D26" s="597"/>
      <c r="E26" s="597"/>
    </row>
    <row r="27" spans="1:2" ht="12.75">
      <c r="A27" s="2"/>
      <c r="B27" s="32"/>
    </row>
    <row r="28" spans="1:2" ht="12.75">
      <c r="A28" s="2"/>
      <c r="B28" s="32"/>
    </row>
    <row r="29" spans="1:2" ht="12.75">
      <c r="A29" s="2"/>
      <c r="B29" s="32"/>
    </row>
    <row r="30" spans="1:2" ht="12.75">
      <c r="A30" s="2"/>
      <c r="B30" s="32"/>
    </row>
    <row r="31" spans="1:2" ht="12.75">
      <c r="A31" s="2"/>
      <c r="B31" s="32"/>
    </row>
    <row r="32" spans="1:2" ht="12.75">
      <c r="A32" s="2"/>
      <c r="B32" s="32"/>
    </row>
    <row r="33" spans="1:2" ht="12.75">
      <c r="A33" s="2"/>
      <c r="B33" s="32"/>
    </row>
    <row r="34" spans="1:2" ht="12.75">
      <c r="A34" s="2"/>
      <c r="B34" s="32"/>
    </row>
    <row r="35" spans="1:2" ht="12.75">
      <c r="A35" s="2"/>
      <c r="B35" s="32"/>
    </row>
    <row r="36" spans="1:2" ht="12.75">
      <c r="A36" s="2"/>
      <c r="B36" s="32"/>
    </row>
    <row r="37" spans="1:2" ht="12.75">
      <c r="A37" s="2"/>
      <c r="B37" s="32"/>
    </row>
    <row r="38" spans="1:2" ht="12.75">
      <c r="A38" s="2"/>
      <c r="B38" s="32"/>
    </row>
    <row r="39" spans="1:2" ht="12.75">
      <c r="A39" s="2"/>
      <c r="B39" s="32"/>
    </row>
    <row r="40" spans="1:2" ht="12.75">
      <c r="A40" s="2"/>
      <c r="B40" s="32"/>
    </row>
  </sheetData>
  <sheetProtection/>
  <mergeCells count="1">
    <mergeCell ref="A25:E26"/>
  </mergeCells>
  <printOptions/>
  <pageMargins left="0.19" right="0.24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2" customWidth="1"/>
    <col min="2" max="2" width="9.8515625" style="32" customWidth="1"/>
    <col min="3" max="3" width="50.28125" style="2" customWidth="1"/>
    <col min="4" max="4" width="9.28125" style="2" customWidth="1"/>
    <col min="5" max="5" width="10.421875" style="2" customWidth="1"/>
    <col min="6" max="16384" width="9.140625" style="2" customWidth="1"/>
  </cols>
  <sheetData>
    <row r="1" spans="1:3" ht="12.75">
      <c r="A1" s="23" t="s">
        <v>240</v>
      </c>
      <c r="B1" s="60"/>
      <c r="C1" s="58"/>
    </row>
    <row r="2" spans="1:7" ht="12.75">
      <c r="A2" s="41"/>
      <c r="B2" s="62"/>
      <c r="C2" s="58"/>
      <c r="E2" s="34" t="s">
        <v>172</v>
      </c>
      <c r="G2" s="38"/>
    </row>
    <row r="3" spans="1:7" ht="26.25" customHeight="1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  <c r="G3" s="38"/>
    </row>
    <row r="4" spans="1:6" ht="12.75">
      <c r="A4" s="205"/>
      <c r="B4" s="206"/>
      <c r="C4" s="172" t="s">
        <v>88</v>
      </c>
      <c r="D4" s="315">
        <f>+D5+D6+D7+D8+D9+D10+D11+D12</f>
        <v>43101</v>
      </c>
      <c r="E4" s="315">
        <f>+E5+E6+E7+E8+E9+E10+E11+E12</f>
        <v>40460</v>
      </c>
      <c r="F4" s="510">
        <f>+E4*100/D4</f>
        <v>93.87253195981532</v>
      </c>
    </row>
    <row r="5" spans="1:6" ht="26.25" customHeight="1">
      <c r="A5" s="66">
        <v>1800010</v>
      </c>
      <c r="B5" s="24" t="s">
        <v>257</v>
      </c>
      <c r="C5" s="3" t="s">
        <v>777</v>
      </c>
      <c r="D5" s="16">
        <v>300</v>
      </c>
      <c r="E5" s="16">
        <v>524</v>
      </c>
      <c r="F5" s="302">
        <f>+E5*100/D5</f>
        <v>174.66666666666666</v>
      </c>
    </row>
    <row r="6" spans="1:6" ht="25.5">
      <c r="A6" s="66">
        <v>1800010</v>
      </c>
      <c r="B6" s="24" t="s">
        <v>257</v>
      </c>
      <c r="C6" s="3" t="s">
        <v>746</v>
      </c>
      <c r="D6" s="16">
        <v>2100</v>
      </c>
      <c r="E6" s="16">
        <v>2205</v>
      </c>
      <c r="F6" s="302">
        <f aca="true" t="shared" si="0" ref="F6:F18">+E6*100/D6</f>
        <v>105</v>
      </c>
    </row>
    <row r="7" spans="1:6" ht="25.5">
      <c r="A7" s="66">
        <v>1800010</v>
      </c>
      <c r="B7" s="24" t="s">
        <v>257</v>
      </c>
      <c r="C7" s="3" t="s">
        <v>747</v>
      </c>
      <c r="D7" s="111">
        <v>1700</v>
      </c>
      <c r="E7" s="111">
        <v>514</v>
      </c>
      <c r="F7" s="302">
        <f t="shared" si="0"/>
        <v>30.235294117647058</v>
      </c>
    </row>
    <row r="8" spans="1:6" ht="12.75">
      <c r="A8" s="66">
        <v>1800010</v>
      </c>
      <c r="B8" s="24" t="s">
        <v>261</v>
      </c>
      <c r="C8" s="3" t="s">
        <v>105</v>
      </c>
      <c r="D8" s="16">
        <v>19700</v>
      </c>
      <c r="E8" s="16">
        <v>19561</v>
      </c>
      <c r="F8" s="302">
        <f t="shared" si="0"/>
        <v>99.29441624365482</v>
      </c>
    </row>
    <row r="9" spans="1:6" ht="12.75">
      <c r="A9" s="189">
        <v>1800010</v>
      </c>
      <c r="B9" s="24" t="s">
        <v>256</v>
      </c>
      <c r="C9" s="3" t="s">
        <v>132</v>
      </c>
      <c r="D9" s="16">
        <v>14050</v>
      </c>
      <c r="E9" s="16">
        <v>16499</v>
      </c>
      <c r="F9" s="302">
        <f t="shared" si="0"/>
        <v>117.4306049822064</v>
      </c>
    </row>
    <row r="10" spans="1:6" ht="12.75">
      <c r="A10" s="66">
        <v>1200056</v>
      </c>
      <c r="B10" s="25"/>
      <c r="C10" s="7" t="s">
        <v>787</v>
      </c>
      <c r="D10" s="16">
        <v>5000</v>
      </c>
      <c r="E10" s="16">
        <v>197</v>
      </c>
      <c r="F10" s="302">
        <f t="shared" si="0"/>
        <v>3.94</v>
      </c>
    </row>
    <row r="11" spans="1:6" ht="12.75">
      <c r="A11" s="189">
        <v>1800011</v>
      </c>
      <c r="B11" s="24"/>
      <c r="C11" s="3" t="s">
        <v>810</v>
      </c>
      <c r="D11" s="16">
        <v>250</v>
      </c>
      <c r="E11" s="16">
        <v>960</v>
      </c>
      <c r="F11" s="302">
        <f t="shared" si="0"/>
        <v>384</v>
      </c>
    </row>
    <row r="12" spans="1:6" ht="12.75">
      <c r="A12" s="189">
        <v>1200055</v>
      </c>
      <c r="B12" s="24"/>
      <c r="C12" s="7" t="s">
        <v>786</v>
      </c>
      <c r="D12" s="16">
        <v>1</v>
      </c>
      <c r="E12" s="16">
        <v>0</v>
      </c>
      <c r="F12" s="302">
        <f t="shared" si="0"/>
        <v>0</v>
      </c>
    </row>
    <row r="13" spans="1:6" ht="12.75">
      <c r="A13" s="207"/>
      <c r="B13" s="208"/>
      <c r="C13" s="172" t="s">
        <v>142</v>
      </c>
      <c r="D13" s="315">
        <f>+D14+D15+D16+D17+D18+D20+D21+D24+D25+D26+D28+D29+D31+D32+D33</f>
        <v>301050</v>
      </c>
      <c r="E13" s="315">
        <f>+E14+E15+E16+E17+E18+E20+E21+E24+E25+E26+E28+E29+E31+E32+E33</f>
        <v>346842</v>
      </c>
      <c r="F13" s="510">
        <f t="shared" si="0"/>
        <v>115.21076233183857</v>
      </c>
    </row>
    <row r="14" spans="1:6" ht="12.75">
      <c r="A14" s="188">
        <v>1800101</v>
      </c>
      <c r="B14" s="24"/>
      <c r="C14" s="3" t="s">
        <v>309</v>
      </c>
      <c r="D14" s="16">
        <v>400</v>
      </c>
      <c r="E14" s="16">
        <v>742</v>
      </c>
      <c r="F14" s="302">
        <f t="shared" si="0"/>
        <v>185.5</v>
      </c>
    </row>
    <row r="15" spans="1:6" ht="12.75">
      <c r="A15" s="188">
        <v>1800119</v>
      </c>
      <c r="B15" s="24"/>
      <c r="C15" s="3" t="s">
        <v>310</v>
      </c>
      <c r="D15" s="16">
        <v>29800</v>
      </c>
      <c r="E15" s="16">
        <v>34374</v>
      </c>
      <c r="F15" s="302">
        <f t="shared" si="0"/>
        <v>115.3489932885906</v>
      </c>
    </row>
    <row r="16" spans="1:6" ht="15" customHeight="1">
      <c r="A16" s="188">
        <v>1800127</v>
      </c>
      <c r="B16" s="24"/>
      <c r="C16" s="3" t="s">
        <v>311</v>
      </c>
      <c r="D16" s="16">
        <v>20010</v>
      </c>
      <c r="E16" s="16">
        <v>17085</v>
      </c>
      <c r="F16" s="302">
        <f t="shared" si="0"/>
        <v>85.38230884557721</v>
      </c>
    </row>
    <row r="17" spans="1:6" ht="12.75">
      <c r="A17" s="188">
        <v>1800135</v>
      </c>
      <c r="B17" s="24"/>
      <c r="C17" s="3" t="s">
        <v>312</v>
      </c>
      <c r="D17" s="16">
        <v>15300</v>
      </c>
      <c r="E17" s="16">
        <v>16365</v>
      </c>
      <c r="F17" s="302">
        <f t="shared" si="0"/>
        <v>106.96078431372548</v>
      </c>
    </row>
    <row r="18" spans="1:6" ht="12.75">
      <c r="A18" s="188">
        <v>1800143</v>
      </c>
      <c r="B18" s="24"/>
      <c r="C18" s="3" t="s">
        <v>313</v>
      </c>
      <c r="D18" s="16">
        <v>33810</v>
      </c>
      <c r="E18" s="16">
        <v>31568</v>
      </c>
      <c r="F18" s="302">
        <f t="shared" si="0"/>
        <v>93.36882579118604</v>
      </c>
    </row>
    <row r="19" spans="1:6" ht="16.5" customHeight="1">
      <c r="A19" s="188">
        <v>1800150</v>
      </c>
      <c r="B19" s="24"/>
      <c r="C19" s="3" t="s">
        <v>314</v>
      </c>
      <c r="D19" s="16"/>
      <c r="E19" s="16"/>
      <c r="F19" s="16"/>
    </row>
    <row r="20" spans="1:6" ht="12.75">
      <c r="A20" s="188">
        <v>1800168</v>
      </c>
      <c r="B20" s="24"/>
      <c r="C20" s="3" t="s">
        <v>315</v>
      </c>
      <c r="D20" s="16">
        <v>1000</v>
      </c>
      <c r="E20" s="16">
        <v>18076</v>
      </c>
      <c r="F20" s="302">
        <f>+E20*100/D20</f>
        <v>1807.6</v>
      </c>
    </row>
    <row r="21" spans="1:6" ht="12.75">
      <c r="A21" s="188" t="s">
        <v>106</v>
      </c>
      <c r="B21" s="24"/>
      <c r="C21" s="3" t="s">
        <v>316</v>
      </c>
      <c r="D21" s="16">
        <v>10000</v>
      </c>
      <c r="E21" s="16">
        <v>9077</v>
      </c>
      <c r="F21" s="302">
        <f>+E21*100/D21</f>
        <v>90.77</v>
      </c>
    </row>
    <row r="22" spans="1:6" ht="12.75">
      <c r="A22" s="188" t="s">
        <v>107</v>
      </c>
      <c r="B22" s="24"/>
      <c r="C22" s="3" t="s">
        <v>317</v>
      </c>
      <c r="D22" s="16"/>
      <c r="E22" s="16"/>
      <c r="F22" s="16"/>
    </row>
    <row r="23" spans="1:6" ht="12.75">
      <c r="A23" s="188">
        <v>1800176</v>
      </c>
      <c r="B23" s="24"/>
      <c r="C23" s="3" t="s">
        <v>318</v>
      </c>
      <c r="D23" s="16"/>
      <c r="E23" s="16"/>
      <c r="F23" s="16"/>
    </row>
    <row r="24" spans="1:6" ht="12.75">
      <c r="A24" s="188" t="s">
        <v>108</v>
      </c>
      <c r="B24" s="24"/>
      <c r="C24" s="3" t="s">
        <v>135</v>
      </c>
      <c r="D24" s="16">
        <v>109130</v>
      </c>
      <c r="E24" s="16">
        <v>125441</v>
      </c>
      <c r="F24" s="302">
        <f>+E24*100/D24</f>
        <v>114.94639420874186</v>
      </c>
    </row>
    <row r="25" spans="1:6" ht="12.75">
      <c r="A25" s="189">
        <v>1800052</v>
      </c>
      <c r="B25" s="24"/>
      <c r="C25" s="3" t="s">
        <v>811</v>
      </c>
      <c r="D25" s="16">
        <v>2500</v>
      </c>
      <c r="E25" s="16">
        <v>1675</v>
      </c>
      <c r="F25" s="302">
        <f>+E25*100/D25</f>
        <v>67</v>
      </c>
    </row>
    <row r="26" spans="1:6" ht="25.5">
      <c r="A26" s="188" t="s">
        <v>109</v>
      </c>
      <c r="B26" s="24"/>
      <c r="C26" s="3" t="s">
        <v>320</v>
      </c>
      <c r="D26" s="16">
        <v>5650</v>
      </c>
      <c r="E26" s="16">
        <v>6006</v>
      </c>
      <c r="F26" s="302">
        <f>+E26*100/D26</f>
        <v>106.30088495575221</v>
      </c>
    </row>
    <row r="27" spans="1:6" ht="16.5" customHeight="1">
      <c r="A27" s="188">
        <v>1800184</v>
      </c>
      <c r="B27" s="24"/>
      <c r="C27" s="3" t="s">
        <v>1224</v>
      </c>
      <c r="D27" s="16"/>
      <c r="E27" s="16"/>
      <c r="F27" s="16"/>
    </row>
    <row r="28" spans="1:6" ht="12.75" customHeight="1">
      <c r="A28" s="188">
        <v>1800192</v>
      </c>
      <c r="B28" s="24"/>
      <c r="C28" s="3" t="s">
        <v>321</v>
      </c>
      <c r="D28" s="16">
        <v>900</v>
      </c>
      <c r="E28" s="16">
        <v>1305</v>
      </c>
      <c r="F28" s="302">
        <f>+E28*100/D28</f>
        <v>145</v>
      </c>
    </row>
    <row r="29" spans="1:6" ht="12.75">
      <c r="A29" s="188">
        <v>1800200</v>
      </c>
      <c r="B29" s="24"/>
      <c r="C29" s="3" t="s">
        <v>323</v>
      </c>
      <c r="D29" s="16">
        <v>19100</v>
      </c>
      <c r="E29" s="16">
        <v>21808</v>
      </c>
      <c r="F29" s="302">
        <f>+E29*100/D29</f>
        <v>114.17801047120419</v>
      </c>
    </row>
    <row r="30" spans="1:6" ht="12.75">
      <c r="A30" s="188">
        <v>1800218</v>
      </c>
      <c r="B30" s="24"/>
      <c r="C30" s="3" t="s">
        <v>324</v>
      </c>
      <c r="D30" s="16"/>
      <c r="E30" s="16"/>
      <c r="F30" s="16"/>
    </row>
    <row r="31" spans="1:6" ht="12.75">
      <c r="A31" s="188">
        <v>1800226</v>
      </c>
      <c r="B31" s="24"/>
      <c r="C31" s="3" t="s">
        <v>325</v>
      </c>
      <c r="D31" s="16">
        <v>450</v>
      </c>
      <c r="E31" s="16">
        <v>841</v>
      </c>
      <c r="F31" s="302">
        <f>+E31*100/D31</f>
        <v>186.88888888888889</v>
      </c>
    </row>
    <row r="32" spans="1:6" ht="12.75">
      <c r="A32" s="188" t="s">
        <v>110</v>
      </c>
      <c r="B32" s="24"/>
      <c r="C32" s="3" t="s">
        <v>322</v>
      </c>
      <c r="D32" s="16">
        <v>36200</v>
      </c>
      <c r="E32" s="16">
        <v>39056</v>
      </c>
      <c r="F32" s="302">
        <f>+E32*100/D32</f>
        <v>107.88950276243094</v>
      </c>
    </row>
    <row r="33" spans="1:6" ht="13.5" customHeight="1">
      <c r="A33" s="188">
        <v>1800093</v>
      </c>
      <c r="B33" s="24"/>
      <c r="C33" s="3" t="s">
        <v>319</v>
      </c>
      <c r="D33" s="16">
        <v>16800</v>
      </c>
      <c r="E33" s="16">
        <v>23423</v>
      </c>
      <c r="F33" s="302">
        <f>+E33*100/D33</f>
        <v>139.42261904761904</v>
      </c>
    </row>
    <row r="34" spans="1:6" ht="12.75">
      <c r="A34" s="189">
        <v>1000165</v>
      </c>
      <c r="B34" s="24"/>
      <c r="C34" s="3" t="s">
        <v>180</v>
      </c>
      <c r="D34" s="16"/>
      <c r="E34" s="16"/>
      <c r="F34" s="16"/>
    </row>
    <row r="35" spans="1:6" ht="12.75">
      <c r="A35" s="194"/>
      <c r="B35" s="142"/>
      <c r="C35" s="176" t="s">
        <v>301</v>
      </c>
      <c r="D35" s="346">
        <v>14000</v>
      </c>
      <c r="E35" s="346">
        <v>14857</v>
      </c>
      <c r="F35" s="531">
        <f>+E35*100/D35</f>
        <v>106.12142857142857</v>
      </c>
    </row>
    <row r="37" spans="1:5" ht="54" customHeight="1">
      <c r="A37" s="598" t="s">
        <v>1219</v>
      </c>
      <c r="B37" s="597"/>
      <c r="C37" s="597"/>
      <c r="D37" s="597"/>
      <c r="E37" s="597"/>
    </row>
  </sheetData>
  <sheetProtection/>
  <mergeCells count="1">
    <mergeCell ref="A37:E37"/>
  </mergeCells>
  <printOptions/>
  <pageMargins left="0.17" right="0.16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140625" style="2" customWidth="1"/>
    <col min="2" max="2" width="10.421875" style="32" customWidth="1"/>
    <col min="3" max="3" width="49.140625" style="2" customWidth="1"/>
    <col min="4" max="16384" width="9.140625" style="2" customWidth="1"/>
  </cols>
  <sheetData>
    <row r="1" spans="1:3" ht="12.75">
      <c r="A1" s="23" t="s">
        <v>241</v>
      </c>
      <c r="B1" s="60"/>
      <c r="C1" s="58"/>
    </row>
    <row r="2" spans="1:5" ht="12.75">
      <c r="A2" s="41"/>
      <c r="B2" s="62"/>
      <c r="C2" s="58"/>
      <c r="E2" s="34" t="s">
        <v>173</v>
      </c>
    </row>
    <row r="3" spans="1:6" ht="27.75" customHeight="1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2.75">
      <c r="A4" s="205"/>
      <c r="B4" s="206"/>
      <c r="C4" s="172" t="s">
        <v>88</v>
      </c>
      <c r="D4" s="315">
        <f>+D5+D6+D7+D8+D9+D10+D11</f>
        <v>31461</v>
      </c>
      <c r="E4" s="315">
        <f>+E5+E6+E7+E8+E9+E10+E11</f>
        <v>32024</v>
      </c>
      <c r="F4" s="510">
        <f>+E4*100/D4</f>
        <v>101.78951718000063</v>
      </c>
    </row>
    <row r="5" spans="1:6" ht="25.5">
      <c r="A5" s="189">
        <v>1700012</v>
      </c>
      <c r="B5" s="24" t="s">
        <v>257</v>
      </c>
      <c r="C5" s="3" t="s">
        <v>781</v>
      </c>
      <c r="D5" s="301"/>
      <c r="E5" s="301"/>
      <c r="F5" s="301"/>
    </row>
    <row r="6" spans="1:6" ht="24.75" customHeight="1">
      <c r="A6" s="189">
        <v>1700012</v>
      </c>
      <c r="B6" s="24" t="s">
        <v>257</v>
      </c>
      <c r="C6" s="3" t="s">
        <v>1</v>
      </c>
      <c r="D6" s="16">
        <v>100</v>
      </c>
      <c r="E6" s="16">
        <v>0</v>
      </c>
      <c r="F6" s="302">
        <f aca="true" t="shared" si="0" ref="F6:F13">+E6*100/D6</f>
        <v>0</v>
      </c>
    </row>
    <row r="7" spans="1:6" ht="24.75" customHeight="1">
      <c r="A7" s="189">
        <v>1700012</v>
      </c>
      <c r="B7" s="24" t="s">
        <v>257</v>
      </c>
      <c r="C7" s="3" t="s">
        <v>2</v>
      </c>
      <c r="D7" s="16">
        <v>2100</v>
      </c>
      <c r="E7" s="16">
        <v>2214</v>
      </c>
      <c r="F7" s="302">
        <f t="shared" si="0"/>
        <v>105.42857142857143</v>
      </c>
    </row>
    <row r="8" spans="1:6" ht="12.75">
      <c r="A8" s="189">
        <v>1700012</v>
      </c>
      <c r="B8" s="24" t="s">
        <v>261</v>
      </c>
      <c r="C8" s="3" t="s">
        <v>1212</v>
      </c>
      <c r="D8" s="16">
        <v>22000</v>
      </c>
      <c r="E8" s="16">
        <v>24198</v>
      </c>
      <c r="F8" s="302">
        <f t="shared" si="0"/>
        <v>109.99090909090908</v>
      </c>
    </row>
    <row r="9" spans="1:6" ht="12.75">
      <c r="A9" s="189">
        <v>1700012</v>
      </c>
      <c r="B9" s="24" t="s">
        <v>256</v>
      </c>
      <c r="C9" s="3" t="s">
        <v>132</v>
      </c>
      <c r="D9" s="16">
        <v>7200</v>
      </c>
      <c r="E9" s="16">
        <v>5082</v>
      </c>
      <c r="F9" s="302">
        <f t="shared" si="0"/>
        <v>70.58333333333333</v>
      </c>
    </row>
    <row r="10" spans="1:6" ht="12.75">
      <c r="A10" s="66">
        <v>1200056</v>
      </c>
      <c r="B10" s="25"/>
      <c r="C10" s="7" t="s">
        <v>787</v>
      </c>
      <c r="D10" s="16">
        <v>60</v>
      </c>
      <c r="E10" s="16">
        <v>530</v>
      </c>
      <c r="F10" s="302">
        <f t="shared" si="0"/>
        <v>883.3333333333334</v>
      </c>
    </row>
    <row r="11" spans="1:6" ht="12.75">
      <c r="A11" s="189">
        <v>1200055</v>
      </c>
      <c r="B11" s="24"/>
      <c r="C11" s="7" t="s">
        <v>786</v>
      </c>
      <c r="D11" s="16">
        <v>1</v>
      </c>
      <c r="E11" s="16">
        <v>0</v>
      </c>
      <c r="F11" s="302">
        <f t="shared" si="0"/>
        <v>0</v>
      </c>
    </row>
    <row r="12" spans="1:6" ht="12.75">
      <c r="A12" s="207"/>
      <c r="B12" s="208"/>
      <c r="C12" s="172" t="s">
        <v>138</v>
      </c>
      <c r="D12" s="315">
        <f>+D13+D15+D17+D18+D19+D20+D21</f>
        <v>19234</v>
      </c>
      <c r="E12" s="315">
        <f>+E13+E15+E17+E18+E19+E20+E21</f>
        <v>23159</v>
      </c>
      <c r="F12" s="510">
        <f t="shared" si="0"/>
        <v>120.40657169595508</v>
      </c>
    </row>
    <row r="13" spans="1:6" ht="12.75" customHeight="1">
      <c r="A13" s="189" t="s">
        <v>112</v>
      </c>
      <c r="B13" s="24"/>
      <c r="C13" s="3" t="s">
        <v>111</v>
      </c>
      <c r="D13" s="16">
        <v>4500</v>
      </c>
      <c r="E13" s="16">
        <v>5229</v>
      </c>
      <c r="F13" s="302">
        <f t="shared" si="0"/>
        <v>116.2</v>
      </c>
    </row>
    <row r="14" spans="1:6" ht="12.75" customHeight="1">
      <c r="A14" s="189" t="s">
        <v>113</v>
      </c>
      <c r="B14" s="24"/>
      <c r="C14" s="3" t="s">
        <v>47</v>
      </c>
      <c r="D14" s="16"/>
      <c r="E14" s="16"/>
      <c r="F14" s="16"/>
    </row>
    <row r="15" spans="1:6" ht="12.75" customHeight="1">
      <c r="A15" s="189" t="s">
        <v>115</v>
      </c>
      <c r="B15" s="24"/>
      <c r="C15" s="3" t="s">
        <v>114</v>
      </c>
      <c r="D15" s="16">
        <v>200</v>
      </c>
      <c r="E15" s="16">
        <v>255</v>
      </c>
      <c r="F15" s="302">
        <f>+E15*100/D15</f>
        <v>127.5</v>
      </c>
    </row>
    <row r="16" spans="1:6" ht="12.75" customHeight="1">
      <c r="A16" s="66" t="s">
        <v>116</v>
      </c>
      <c r="B16" s="25"/>
      <c r="C16" s="3" t="s">
        <v>179</v>
      </c>
      <c r="D16" s="16"/>
      <c r="E16" s="16"/>
      <c r="F16" s="16"/>
    </row>
    <row r="17" spans="1:6" ht="12.75" customHeight="1">
      <c r="A17" s="66" t="s">
        <v>13</v>
      </c>
      <c r="B17" s="25"/>
      <c r="C17" s="3" t="s">
        <v>214</v>
      </c>
      <c r="D17" s="16">
        <v>14002</v>
      </c>
      <c r="E17" s="16">
        <v>17037</v>
      </c>
      <c r="F17" s="302">
        <f>+E17*100/D17</f>
        <v>121.67547493215255</v>
      </c>
    </row>
    <row r="18" spans="1:6" ht="12.75" customHeight="1">
      <c r="A18" s="66" t="s">
        <v>117</v>
      </c>
      <c r="B18" s="25"/>
      <c r="C18" s="3" t="s">
        <v>215</v>
      </c>
      <c r="D18" s="16">
        <v>2</v>
      </c>
      <c r="E18" s="16">
        <v>0</v>
      </c>
      <c r="F18" s="302">
        <f>+E18*100/D18</f>
        <v>0</v>
      </c>
    </row>
    <row r="19" spans="1:6" ht="12.75" customHeight="1">
      <c r="A19" s="66" t="s">
        <v>118</v>
      </c>
      <c r="B19" s="25"/>
      <c r="C19" s="3" t="s">
        <v>136</v>
      </c>
      <c r="D19" s="16">
        <v>122</v>
      </c>
      <c r="E19" s="16">
        <v>130</v>
      </c>
      <c r="F19" s="302">
        <f>+E19*100/D19</f>
        <v>106.55737704918033</v>
      </c>
    </row>
    <row r="20" spans="1:6" ht="17.25" customHeight="1">
      <c r="A20" s="66" t="s">
        <v>119</v>
      </c>
      <c r="B20" s="25"/>
      <c r="C20" s="3" t="s">
        <v>216</v>
      </c>
      <c r="D20" s="16">
        <v>400</v>
      </c>
      <c r="E20" s="16">
        <v>497</v>
      </c>
      <c r="F20" s="302">
        <f>+E20*100/D20</f>
        <v>124.25</v>
      </c>
    </row>
    <row r="21" spans="1:6" ht="17.25" customHeight="1">
      <c r="A21" s="66" t="s">
        <v>120</v>
      </c>
      <c r="B21" s="25"/>
      <c r="C21" s="3" t="s">
        <v>217</v>
      </c>
      <c r="D21" s="16">
        <v>8</v>
      </c>
      <c r="E21" s="16">
        <v>11</v>
      </c>
      <c r="F21" s="302">
        <f>+E21*100/D21</f>
        <v>137.5</v>
      </c>
    </row>
    <row r="23" spans="1:5" ht="43.5" customHeight="1">
      <c r="A23" s="592" t="s">
        <v>3</v>
      </c>
      <c r="B23" s="592"/>
      <c r="C23" s="592"/>
      <c r="D23" s="592"/>
      <c r="E23" s="592"/>
    </row>
  </sheetData>
  <sheetProtection/>
  <mergeCells count="1">
    <mergeCell ref="A23:E23"/>
  </mergeCells>
  <printOptions/>
  <pageMargins left="0.36" right="0.16" top="0.99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8.00390625" style="2" customWidth="1"/>
    <col min="2" max="2" width="9.8515625" style="32" customWidth="1"/>
    <col min="3" max="3" width="50.57421875" style="2" customWidth="1"/>
    <col min="4" max="16384" width="9.140625" style="2" customWidth="1"/>
  </cols>
  <sheetData>
    <row r="1" spans="1:3" ht="15.75" customHeight="1">
      <c r="A1" s="23" t="s">
        <v>242</v>
      </c>
      <c r="B1" s="60"/>
      <c r="C1" s="58"/>
    </row>
    <row r="2" spans="1:5" ht="15.75" customHeight="1">
      <c r="A2" s="41"/>
      <c r="B2" s="62"/>
      <c r="C2" s="58"/>
      <c r="E2" s="34" t="s">
        <v>174</v>
      </c>
    </row>
    <row r="3" spans="1:6" ht="32.25" customHeight="1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2.75" customHeight="1">
      <c r="A4" s="174"/>
      <c r="B4" s="175"/>
      <c r="C4" s="209" t="s">
        <v>27</v>
      </c>
      <c r="D4" s="182">
        <f>+D5+D6+D7+D8+D9</f>
        <v>10961</v>
      </c>
      <c r="E4" s="182">
        <f>+E5+E6+E7+E8+E9</f>
        <v>15819</v>
      </c>
      <c r="F4" s="536">
        <f aca="true" t="shared" si="0" ref="F4:F17">+E4*100/D4</f>
        <v>144.32077365203904</v>
      </c>
    </row>
    <row r="5" spans="1:6" ht="12.75" customHeight="1">
      <c r="A5" s="189">
        <v>1900018</v>
      </c>
      <c r="B5" s="24"/>
      <c r="C5" s="21" t="s">
        <v>121</v>
      </c>
      <c r="D5" s="16">
        <v>4500</v>
      </c>
      <c r="E5" s="16">
        <v>5652</v>
      </c>
      <c r="F5" s="302">
        <f t="shared" si="0"/>
        <v>125.6</v>
      </c>
    </row>
    <row r="6" spans="1:6" ht="12.75" customHeight="1">
      <c r="A6" s="189">
        <v>1900018</v>
      </c>
      <c r="B6" s="24" t="s">
        <v>256</v>
      </c>
      <c r="C6" s="21" t="s">
        <v>218</v>
      </c>
      <c r="D6" s="16">
        <v>2450</v>
      </c>
      <c r="E6" s="16">
        <v>4379</v>
      </c>
      <c r="F6" s="302">
        <f t="shared" si="0"/>
        <v>178.73469387755102</v>
      </c>
    </row>
    <row r="7" spans="1:6" ht="12.75" customHeight="1">
      <c r="A7" s="189" t="s">
        <v>73</v>
      </c>
      <c r="B7" s="24"/>
      <c r="C7" s="21" t="s">
        <v>775</v>
      </c>
      <c r="D7" s="16">
        <v>4000</v>
      </c>
      <c r="E7" s="16">
        <v>5778</v>
      </c>
      <c r="F7" s="302">
        <f t="shared" si="0"/>
        <v>144.45</v>
      </c>
    </row>
    <row r="8" spans="1:6" ht="12.75" customHeight="1">
      <c r="A8" s="66">
        <v>1200056</v>
      </c>
      <c r="B8" s="25"/>
      <c r="C8" s="7" t="s">
        <v>787</v>
      </c>
      <c r="D8" s="16">
        <v>10</v>
      </c>
      <c r="E8" s="16">
        <v>10</v>
      </c>
      <c r="F8" s="302">
        <f t="shared" si="0"/>
        <v>100</v>
      </c>
    </row>
    <row r="9" spans="1:6" ht="12.75" customHeight="1">
      <c r="A9" s="189">
        <v>1200055</v>
      </c>
      <c r="B9" s="24"/>
      <c r="C9" s="7" t="s">
        <v>786</v>
      </c>
      <c r="D9" s="16">
        <v>1</v>
      </c>
      <c r="E9" s="16">
        <v>0</v>
      </c>
      <c r="F9" s="302">
        <f t="shared" si="0"/>
        <v>0</v>
      </c>
    </row>
    <row r="10" spans="1:6" ht="12.75" customHeight="1">
      <c r="A10" s="207"/>
      <c r="B10" s="208"/>
      <c r="C10" s="172" t="s">
        <v>138</v>
      </c>
      <c r="D10" s="315">
        <f>+D11+D12+D13+D14</f>
        <v>1872</v>
      </c>
      <c r="E10" s="315">
        <f>+E11+E12+E13+E14</f>
        <v>2942</v>
      </c>
      <c r="F10" s="536">
        <f t="shared" si="0"/>
        <v>157.15811965811966</v>
      </c>
    </row>
    <row r="11" spans="1:6" ht="12.75" customHeight="1">
      <c r="A11" s="189" t="s">
        <v>122</v>
      </c>
      <c r="B11" s="24"/>
      <c r="C11" s="21" t="s">
        <v>48</v>
      </c>
      <c r="D11" s="16">
        <v>950</v>
      </c>
      <c r="E11" s="16">
        <v>1269</v>
      </c>
      <c r="F11" s="302">
        <f t="shared" si="0"/>
        <v>133.57894736842104</v>
      </c>
    </row>
    <row r="12" spans="1:6" ht="12.75" customHeight="1">
      <c r="A12" s="189" t="s">
        <v>124</v>
      </c>
      <c r="B12" s="24"/>
      <c r="C12" s="21" t="s">
        <v>123</v>
      </c>
      <c r="D12" s="16">
        <v>800</v>
      </c>
      <c r="E12" s="16">
        <v>1479</v>
      </c>
      <c r="F12" s="302">
        <f t="shared" si="0"/>
        <v>184.875</v>
      </c>
    </row>
    <row r="13" spans="1:6" ht="12.75" customHeight="1">
      <c r="A13" s="189" t="s">
        <v>126</v>
      </c>
      <c r="B13" s="24"/>
      <c r="C13" s="21" t="s">
        <v>125</v>
      </c>
      <c r="D13" s="16">
        <v>70</v>
      </c>
      <c r="E13" s="16">
        <v>111</v>
      </c>
      <c r="F13" s="302">
        <f t="shared" si="0"/>
        <v>158.57142857142858</v>
      </c>
    </row>
    <row r="14" spans="1:6" ht="12.75" customHeight="1">
      <c r="A14" s="189">
        <v>1000165</v>
      </c>
      <c r="B14" s="24"/>
      <c r="C14" s="3" t="s">
        <v>180</v>
      </c>
      <c r="D14" s="16">
        <v>52</v>
      </c>
      <c r="E14" s="16">
        <v>83</v>
      </c>
      <c r="F14" s="302">
        <f t="shared" si="0"/>
        <v>159.6153846153846</v>
      </c>
    </row>
    <row r="15" spans="1:6" ht="12.75" customHeight="1">
      <c r="A15" s="166"/>
      <c r="B15" s="167"/>
      <c r="C15" s="172" t="s">
        <v>56</v>
      </c>
      <c r="D15" s="315">
        <f>+D16+D17</f>
        <v>4005</v>
      </c>
      <c r="E15" s="315">
        <f>+E16+E17</f>
        <v>4123</v>
      </c>
      <c r="F15" s="536">
        <f t="shared" si="0"/>
        <v>102.94631710362047</v>
      </c>
    </row>
    <row r="16" spans="1:6" ht="12.75" customHeight="1">
      <c r="A16" s="150">
        <v>1000215</v>
      </c>
      <c r="B16" s="26"/>
      <c r="C16" s="16" t="s">
        <v>57</v>
      </c>
      <c r="D16" s="16">
        <v>3425</v>
      </c>
      <c r="E16" s="16">
        <v>3508</v>
      </c>
      <c r="F16" s="302">
        <f t="shared" si="0"/>
        <v>102.42335766423358</v>
      </c>
    </row>
    <row r="17" spans="1:6" ht="12.75" customHeight="1">
      <c r="A17" s="150">
        <v>1000207</v>
      </c>
      <c r="B17" s="26"/>
      <c r="C17" s="16" t="s">
        <v>62</v>
      </c>
      <c r="D17" s="16">
        <v>580</v>
      </c>
      <c r="E17" s="16">
        <v>615</v>
      </c>
      <c r="F17" s="302">
        <f t="shared" si="0"/>
        <v>106.03448275862068</v>
      </c>
    </row>
  </sheetData>
  <sheetProtection/>
  <printOptions/>
  <pageMargins left="0.23" right="0.26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2" width="9.140625" style="2" customWidth="1"/>
    <col min="3" max="3" width="50.57421875" style="2" customWidth="1"/>
    <col min="4" max="16384" width="9.140625" style="2" customWidth="1"/>
  </cols>
  <sheetData>
    <row r="1" spans="1:3" ht="12.75">
      <c r="A1" s="23" t="s">
        <v>243</v>
      </c>
      <c r="B1" s="60"/>
      <c r="C1" s="58"/>
    </row>
    <row r="2" spans="1:5" ht="12.75">
      <c r="A2" s="41"/>
      <c r="B2" s="62"/>
      <c r="C2" s="58"/>
      <c r="E2" s="34" t="s">
        <v>303</v>
      </c>
    </row>
    <row r="3" spans="1:6" ht="38.25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2.75">
      <c r="A4" s="174"/>
      <c r="B4" s="175"/>
      <c r="C4" s="182" t="s">
        <v>27</v>
      </c>
      <c r="D4" s="182">
        <f>+D5+D6+D7+D8+D9</f>
        <v>18941</v>
      </c>
      <c r="E4" s="182">
        <f>+E5+E6+E7+E8+E9</f>
        <v>20884</v>
      </c>
      <c r="F4" s="536">
        <f aca="true" t="shared" si="0" ref="F4:F10">+E4*100/D4</f>
        <v>110.2581701071749</v>
      </c>
    </row>
    <row r="5" spans="1:6" ht="12.75">
      <c r="A5" s="189">
        <v>2000016</v>
      </c>
      <c r="B5" s="24"/>
      <c r="C5" s="3" t="s">
        <v>127</v>
      </c>
      <c r="D5" s="16">
        <v>11550</v>
      </c>
      <c r="E5" s="16">
        <v>13603</v>
      </c>
      <c r="F5" s="302">
        <f t="shared" si="0"/>
        <v>117.77489177489177</v>
      </c>
    </row>
    <row r="6" spans="1:6" ht="12.75">
      <c r="A6" s="189">
        <v>2000016</v>
      </c>
      <c r="B6" s="24" t="s">
        <v>256</v>
      </c>
      <c r="C6" s="3" t="s">
        <v>132</v>
      </c>
      <c r="D6" s="16">
        <v>6350</v>
      </c>
      <c r="E6" s="16">
        <v>6699</v>
      </c>
      <c r="F6" s="302">
        <f t="shared" si="0"/>
        <v>105.49606299212599</v>
      </c>
    </row>
    <row r="7" spans="1:6" ht="12.75">
      <c r="A7" s="189">
        <v>2000017</v>
      </c>
      <c r="B7" s="24"/>
      <c r="C7" s="3" t="s">
        <v>812</v>
      </c>
      <c r="D7" s="16">
        <v>1000</v>
      </c>
      <c r="E7" s="16">
        <v>532</v>
      </c>
      <c r="F7" s="302">
        <f t="shared" si="0"/>
        <v>53.2</v>
      </c>
    </row>
    <row r="8" spans="1:6" ht="12.75">
      <c r="A8" s="189">
        <v>120055</v>
      </c>
      <c r="B8" s="24"/>
      <c r="C8" s="7" t="s">
        <v>786</v>
      </c>
      <c r="D8" s="16">
        <v>1</v>
      </c>
      <c r="E8" s="16">
        <v>0</v>
      </c>
      <c r="F8" s="302">
        <f t="shared" si="0"/>
        <v>0</v>
      </c>
    </row>
    <row r="9" spans="1:6" ht="12.75">
      <c r="A9" s="66">
        <v>1200056</v>
      </c>
      <c r="B9" s="25"/>
      <c r="C9" s="7" t="s">
        <v>787</v>
      </c>
      <c r="D9" s="16">
        <v>40</v>
      </c>
      <c r="E9" s="16">
        <v>50</v>
      </c>
      <c r="F9" s="302">
        <f t="shared" si="0"/>
        <v>125</v>
      </c>
    </row>
    <row r="10" spans="1:6" ht="12.75">
      <c r="A10" s="207"/>
      <c r="B10" s="208"/>
      <c r="C10" s="172" t="s">
        <v>138</v>
      </c>
      <c r="D10" s="315">
        <f>+D11+D12+D13+D14+D15</f>
        <v>11356</v>
      </c>
      <c r="E10" s="315">
        <f>+E11+E12+E13+E14+E15</f>
        <v>15094</v>
      </c>
      <c r="F10" s="536">
        <f t="shared" si="0"/>
        <v>132.91651990137373</v>
      </c>
    </row>
    <row r="11" spans="1:6" ht="12.75">
      <c r="A11" s="66">
        <v>1000124</v>
      </c>
      <c r="B11" s="25"/>
      <c r="C11" s="55" t="s">
        <v>219</v>
      </c>
      <c r="D11" s="16"/>
      <c r="E11" s="16"/>
      <c r="F11" s="16"/>
    </row>
    <row r="12" spans="1:6" ht="12.75">
      <c r="A12" s="66" t="s">
        <v>7</v>
      </c>
      <c r="B12" s="25"/>
      <c r="C12" s="3" t="s">
        <v>193</v>
      </c>
      <c r="D12" s="16">
        <v>10761</v>
      </c>
      <c r="E12" s="16">
        <v>14186</v>
      </c>
      <c r="F12" s="302">
        <f>+E12*100/D12</f>
        <v>131.8278970355915</v>
      </c>
    </row>
    <row r="13" spans="1:6" ht="12.75">
      <c r="A13" s="66" t="s">
        <v>11</v>
      </c>
      <c r="B13" s="25"/>
      <c r="C13" s="3" t="s">
        <v>194</v>
      </c>
      <c r="D13" s="16">
        <v>5</v>
      </c>
      <c r="E13" s="16">
        <v>5</v>
      </c>
      <c r="F13" s="302">
        <f>+E13*100/D13</f>
        <v>100</v>
      </c>
    </row>
    <row r="14" spans="1:6" ht="12.75">
      <c r="A14" s="66" t="s">
        <v>12</v>
      </c>
      <c r="B14" s="25"/>
      <c r="C14" s="3" t="s">
        <v>181</v>
      </c>
      <c r="D14" s="16">
        <v>550</v>
      </c>
      <c r="E14" s="16">
        <v>833</v>
      </c>
      <c r="F14" s="302">
        <f>+E14*100/D14</f>
        <v>151.45454545454547</v>
      </c>
    </row>
    <row r="15" spans="1:6" ht="12.75">
      <c r="A15" s="149" t="s">
        <v>761</v>
      </c>
      <c r="B15" s="25"/>
      <c r="C15" s="135" t="s">
        <v>762</v>
      </c>
      <c r="D15" s="16">
        <v>40</v>
      </c>
      <c r="E15" s="16">
        <v>70</v>
      </c>
      <c r="F15" s="302">
        <f>+E15*100/D15</f>
        <v>175</v>
      </c>
    </row>
  </sheetData>
  <sheetProtection/>
  <printOptions/>
  <pageMargins left="0.23" right="0.22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4.00390625" style="86" customWidth="1"/>
    <col min="2" max="2" width="30.7109375" style="84" customWidth="1"/>
    <col min="3" max="16384" width="9.140625" style="84" customWidth="1"/>
  </cols>
  <sheetData>
    <row r="1" spans="1:2" s="81" customFormat="1" ht="12.75" customHeight="1">
      <c r="A1" s="599" t="s">
        <v>155</v>
      </c>
      <c r="B1" s="599"/>
    </row>
    <row r="2" spans="1:4" ht="12.75" customHeight="1">
      <c r="A2" s="82"/>
      <c r="B2" s="83"/>
      <c r="D2" s="34" t="s">
        <v>769</v>
      </c>
    </row>
    <row r="3" spans="1:5" ht="25.5">
      <c r="A3" s="66" t="s">
        <v>716</v>
      </c>
      <c r="B3" s="66" t="s">
        <v>49</v>
      </c>
      <c r="C3" s="271" t="s">
        <v>782</v>
      </c>
      <c r="D3" s="505" t="s">
        <v>1213</v>
      </c>
      <c r="E3" s="275" t="s">
        <v>1214</v>
      </c>
    </row>
    <row r="4" spans="1:5" ht="12.75">
      <c r="A4" s="212"/>
      <c r="B4" s="213" t="s">
        <v>143</v>
      </c>
      <c r="C4" s="347">
        <f>+C5+C6+C7+C8</f>
        <v>62301</v>
      </c>
      <c r="D4" s="347">
        <f>+D5+D6+D7+D8</f>
        <v>59232</v>
      </c>
      <c r="E4" s="537">
        <f>+D4*100/C4</f>
        <v>95.07391534646314</v>
      </c>
    </row>
    <row r="5" spans="1:5" ht="30.75" customHeight="1">
      <c r="A5" s="211" t="s">
        <v>813</v>
      </c>
      <c r="B5" s="143" t="s">
        <v>276</v>
      </c>
      <c r="C5" s="85">
        <v>30351</v>
      </c>
      <c r="D5" s="85">
        <v>27778</v>
      </c>
      <c r="E5" s="538">
        <f>+D5*100/C5</f>
        <v>91.52251985107574</v>
      </c>
    </row>
    <row r="6" spans="1:5" ht="12.75">
      <c r="A6" s="211">
        <v>2400125</v>
      </c>
      <c r="B6" s="143" t="s">
        <v>144</v>
      </c>
      <c r="C6" s="85">
        <v>16950</v>
      </c>
      <c r="D6" s="85">
        <v>15044</v>
      </c>
      <c r="E6" s="538">
        <f aca="true" t="shared" si="0" ref="E6:E21">+D6*100/C6</f>
        <v>88.7551622418879</v>
      </c>
    </row>
    <row r="7" spans="1:5" ht="12.75">
      <c r="A7" s="211" t="s">
        <v>399</v>
      </c>
      <c r="B7" s="143" t="s">
        <v>145</v>
      </c>
      <c r="C7" s="85">
        <v>13000</v>
      </c>
      <c r="D7" s="85">
        <v>14379</v>
      </c>
      <c r="E7" s="538">
        <f t="shared" si="0"/>
        <v>110.6076923076923</v>
      </c>
    </row>
    <row r="8" spans="1:5" ht="12.75">
      <c r="A8" s="211" t="s">
        <v>400</v>
      </c>
      <c r="B8" s="143" t="s">
        <v>146</v>
      </c>
      <c r="C8" s="85">
        <v>2000</v>
      </c>
      <c r="D8" s="85">
        <v>2031</v>
      </c>
      <c r="E8" s="538">
        <f t="shared" si="0"/>
        <v>101.55</v>
      </c>
    </row>
    <row r="9" spans="1:5" ht="25.5">
      <c r="A9" s="351" t="s">
        <v>866</v>
      </c>
      <c r="B9" s="165" t="s">
        <v>415</v>
      </c>
      <c r="C9" s="347">
        <v>27302</v>
      </c>
      <c r="D9" s="347">
        <v>28448</v>
      </c>
      <c r="E9" s="537">
        <f t="shared" si="0"/>
        <v>104.19749468903377</v>
      </c>
    </row>
    <row r="10" spans="1:5" ht="12.75">
      <c r="A10" s="214"/>
      <c r="B10" s="215" t="s">
        <v>275</v>
      </c>
      <c r="C10" s="347">
        <f>+C4+C9</f>
        <v>89603</v>
      </c>
      <c r="D10" s="347">
        <f>+D4+D9</f>
        <v>87680</v>
      </c>
      <c r="E10" s="537">
        <f t="shared" si="0"/>
        <v>97.85386650000558</v>
      </c>
    </row>
    <row r="11" spans="1:5" ht="37.5" customHeight="1">
      <c r="A11" s="216"/>
      <c r="B11" s="217" t="s">
        <v>418</v>
      </c>
      <c r="C11" s="347">
        <f>+C12+C13+C14+C15+C16+C17+C18+C19+C20+C21</f>
        <v>120729</v>
      </c>
      <c r="D11" s="347">
        <f>+D12+D13+D14+D15+D16+D17+D18+D19+D20+D21</f>
        <v>128004</v>
      </c>
      <c r="E11" s="537">
        <f t="shared" si="0"/>
        <v>106.02589270183634</v>
      </c>
    </row>
    <row r="12" spans="1:5" ht="12.75">
      <c r="A12" s="348" t="s">
        <v>861</v>
      </c>
      <c r="B12" s="143" t="s">
        <v>352</v>
      </c>
      <c r="C12" s="85">
        <v>11565</v>
      </c>
      <c r="D12" s="85">
        <v>13228</v>
      </c>
      <c r="E12" s="538">
        <f t="shared" si="0"/>
        <v>114.37959360138349</v>
      </c>
    </row>
    <row r="13" spans="1:5" ht="74.25" customHeight="1">
      <c r="A13" s="348" t="s">
        <v>860</v>
      </c>
      <c r="B13" s="143" t="s">
        <v>401</v>
      </c>
      <c r="C13" s="85">
        <v>39065</v>
      </c>
      <c r="D13" s="85">
        <v>34827</v>
      </c>
      <c r="E13" s="538">
        <f t="shared" si="0"/>
        <v>89.1514143094842</v>
      </c>
    </row>
    <row r="14" spans="1:5" ht="25.5">
      <c r="A14" s="348" t="s">
        <v>862</v>
      </c>
      <c r="B14" s="143" t="s">
        <v>147</v>
      </c>
      <c r="C14" s="85">
        <v>14135</v>
      </c>
      <c r="D14" s="85">
        <v>16211</v>
      </c>
      <c r="E14" s="538">
        <f t="shared" si="0"/>
        <v>114.68694729395118</v>
      </c>
    </row>
    <row r="15" spans="1:5" ht="25.5">
      <c r="A15" s="348" t="s">
        <v>863</v>
      </c>
      <c r="B15" s="143" t="s">
        <v>148</v>
      </c>
      <c r="C15" s="85">
        <v>14153</v>
      </c>
      <c r="D15" s="85">
        <v>18410</v>
      </c>
      <c r="E15" s="538">
        <f t="shared" si="0"/>
        <v>130.07842860170987</v>
      </c>
    </row>
    <row r="16" spans="1:5" ht="38.25">
      <c r="A16" s="349" t="s">
        <v>864</v>
      </c>
      <c r="B16" s="143" t="s">
        <v>149</v>
      </c>
      <c r="C16" s="85">
        <v>12674</v>
      </c>
      <c r="D16" s="85">
        <v>11126</v>
      </c>
      <c r="E16" s="538">
        <f t="shared" si="0"/>
        <v>87.78601862079849</v>
      </c>
    </row>
    <row r="17" spans="1:5" ht="12.75">
      <c r="A17" s="211" t="s">
        <v>402</v>
      </c>
      <c r="B17" s="143" t="s">
        <v>150</v>
      </c>
      <c r="C17" s="85">
        <v>11481</v>
      </c>
      <c r="D17" s="85">
        <v>10060</v>
      </c>
      <c r="E17" s="538">
        <f t="shared" si="0"/>
        <v>87.62302935284383</v>
      </c>
    </row>
    <row r="18" spans="1:5" ht="48">
      <c r="A18" s="350" t="s">
        <v>865</v>
      </c>
      <c r="B18" s="143" t="s">
        <v>151</v>
      </c>
      <c r="C18" s="85">
        <v>15876</v>
      </c>
      <c r="D18" s="85">
        <v>22024</v>
      </c>
      <c r="E18" s="538">
        <f t="shared" si="0"/>
        <v>138.72511967750063</v>
      </c>
    </row>
    <row r="19" spans="1:5" ht="25.5">
      <c r="A19" s="211" t="s">
        <v>403</v>
      </c>
      <c r="B19" s="143" t="s">
        <v>404</v>
      </c>
      <c r="C19" s="85">
        <v>15</v>
      </c>
      <c r="D19" s="85">
        <v>112</v>
      </c>
      <c r="E19" s="538">
        <f t="shared" si="0"/>
        <v>746.6666666666666</v>
      </c>
    </row>
    <row r="20" spans="1:5" ht="12.75">
      <c r="A20" s="348" t="s">
        <v>405</v>
      </c>
      <c r="B20" s="143" t="s">
        <v>152</v>
      </c>
      <c r="C20" s="85">
        <v>1764</v>
      </c>
      <c r="D20" s="85">
        <v>2006</v>
      </c>
      <c r="E20" s="538">
        <f t="shared" si="0"/>
        <v>113.71882086167801</v>
      </c>
    </row>
    <row r="21" spans="1:5" ht="25.5">
      <c r="A21" s="211" t="s">
        <v>818</v>
      </c>
      <c r="B21" s="7" t="s">
        <v>786</v>
      </c>
      <c r="C21" s="85">
        <v>1</v>
      </c>
      <c r="D21" s="85">
        <v>0</v>
      </c>
      <c r="E21" s="538">
        <f t="shared" si="0"/>
        <v>0</v>
      </c>
    </row>
    <row r="22" spans="1:5" ht="12.75">
      <c r="A22" s="218"/>
      <c r="B22" s="215" t="s">
        <v>406</v>
      </c>
      <c r="C22" s="347">
        <f>+C11+C10</f>
        <v>210332</v>
      </c>
      <c r="D22" s="347">
        <f>+D11+D10</f>
        <v>215684</v>
      </c>
      <c r="E22" s="537">
        <f>+D22*100/C22</f>
        <v>102.54454861837476</v>
      </c>
    </row>
    <row r="26" ht="1.5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">
    <mergeCell ref="A1:B1"/>
  </mergeCells>
  <printOptions/>
  <pageMargins left="0.1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421875" style="22" customWidth="1"/>
    <col min="2" max="2" width="11.00390625" style="28" customWidth="1"/>
    <col min="3" max="3" width="47.57421875" style="2" customWidth="1"/>
    <col min="4" max="16384" width="9.140625" style="2" customWidth="1"/>
  </cols>
  <sheetData>
    <row r="1" spans="1:3" ht="13.5" customHeight="1">
      <c r="A1" s="50" t="s">
        <v>231</v>
      </c>
      <c r="B1" s="51"/>
      <c r="C1" s="58"/>
    </row>
    <row r="2" spans="1:5" ht="13.5" customHeight="1">
      <c r="A2" s="52"/>
      <c r="B2" s="53"/>
      <c r="C2" s="58"/>
      <c r="E2" s="34" t="s">
        <v>763</v>
      </c>
    </row>
    <row r="3" spans="1:6" s="22" customFormat="1" ht="26.25" customHeight="1">
      <c r="A3" s="145" t="s">
        <v>304</v>
      </c>
      <c r="B3" s="25" t="s">
        <v>305</v>
      </c>
      <c r="C3" s="145" t="s">
        <v>49</v>
      </c>
      <c r="D3" s="275" t="s">
        <v>782</v>
      </c>
      <c r="E3" s="505" t="s">
        <v>1213</v>
      </c>
      <c r="F3" s="275" t="s">
        <v>1214</v>
      </c>
    </row>
    <row r="4" spans="1:6" ht="13.5" customHeight="1">
      <c r="A4" s="163"/>
      <c r="B4" s="164"/>
      <c r="C4" s="165" t="s">
        <v>417</v>
      </c>
      <c r="D4" s="315">
        <f>+D5+D6+D7+D8+D12+D16+D17+D18</f>
        <v>43400</v>
      </c>
      <c r="E4" s="315">
        <f>+E5+E6+E7+E8+E12+E16+E17+E18</f>
        <v>54212</v>
      </c>
      <c r="F4" s="506">
        <f>+E4*100/D4</f>
        <v>124.91244239631337</v>
      </c>
    </row>
    <row r="5" spans="1:6" ht="28.5" customHeight="1">
      <c r="A5" s="66">
        <v>1100015</v>
      </c>
      <c r="B5" s="25" t="s">
        <v>259</v>
      </c>
      <c r="C5" s="7" t="s">
        <v>1205</v>
      </c>
      <c r="D5" s="16">
        <v>100</v>
      </c>
      <c r="E5" s="16">
        <v>75</v>
      </c>
      <c r="F5" s="507">
        <f>+E5*100/D5</f>
        <v>75</v>
      </c>
    </row>
    <row r="6" spans="1:6" ht="24.75" customHeight="1">
      <c r="A6" s="144">
        <v>1100015</v>
      </c>
      <c r="B6" s="54"/>
      <c r="C6" s="65" t="s">
        <v>1220</v>
      </c>
      <c r="D6" s="16">
        <v>11900</v>
      </c>
      <c r="E6" s="16">
        <v>10943</v>
      </c>
      <c r="F6" s="507">
        <f>+E6*100/D6</f>
        <v>91.95798319327731</v>
      </c>
    </row>
    <row r="7" spans="1:6" ht="24.75" customHeight="1">
      <c r="A7" s="276">
        <v>1100015</v>
      </c>
      <c r="B7" s="277" t="s">
        <v>416</v>
      </c>
      <c r="C7" s="278" t="s">
        <v>856</v>
      </c>
      <c r="D7" s="279">
        <v>0</v>
      </c>
      <c r="E7" s="279">
        <v>0</v>
      </c>
      <c r="F7" s="508">
        <v>0</v>
      </c>
    </row>
    <row r="8" spans="1:6" ht="24.75" customHeight="1">
      <c r="A8" s="230">
        <v>1100023</v>
      </c>
      <c r="B8" s="231"/>
      <c r="C8" s="232" t="s">
        <v>717</v>
      </c>
      <c r="D8" s="239">
        <f>+D9+D10+D11</f>
        <v>7600</v>
      </c>
      <c r="E8" s="239">
        <f>+E9+E10+E11</f>
        <v>7204</v>
      </c>
      <c r="F8" s="509">
        <f aca="true" t="shared" si="0" ref="F8:F14">+E8*100/D8</f>
        <v>94.78947368421052</v>
      </c>
    </row>
    <row r="9" spans="1:6" ht="12.75" customHeight="1">
      <c r="A9" s="66">
        <v>1100023</v>
      </c>
      <c r="B9" s="25"/>
      <c r="C9" s="7" t="s">
        <v>752</v>
      </c>
      <c r="D9" s="16">
        <v>4000</v>
      </c>
      <c r="E9" s="16">
        <v>3628</v>
      </c>
      <c r="F9" s="507">
        <f t="shared" si="0"/>
        <v>90.7</v>
      </c>
    </row>
    <row r="10" spans="1:6" ht="12.75" customHeight="1">
      <c r="A10" s="66">
        <v>1100023</v>
      </c>
      <c r="B10" s="25"/>
      <c r="C10" s="7" t="s">
        <v>718</v>
      </c>
      <c r="D10" s="16">
        <v>1500</v>
      </c>
      <c r="E10" s="16">
        <v>1560</v>
      </c>
      <c r="F10" s="507">
        <f t="shared" si="0"/>
        <v>104</v>
      </c>
    </row>
    <row r="11" spans="1:6" ht="12.75" customHeight="1">
      <c r="A11" s="66">
        <v>1100023</v>
      </c>
      <c r="B11" s="25"/>
      <c r="C11" s="7" t="s">
        <v>1206</v>
      </c>
      <c r="D11" s="16">
        <v>2100</v>
      </c>
      <c r="E11" s="16">
        <v>2016</v>
      </c>
      <c r="F11" s="507">
        <f t="shared" si="0"/>
        <v>96</v>
      </c>
    </row>
    <row r="12" spans="1:6" ht="12.75" customHeight="1">
      <c r="A12" s="230">
        <v>1100049</v>
      </c>
      <c r="B12" s="233"/>
      <c r="C12" s="232" t="s">
        <v>326</v>
      </c>
      <c r="D12" s="239">
        <f>+D13+D14+D15</f>
        <v>2600</v>
      </c>
      <c r="E12" s="239">
        <f>+E13+E14+E15</f>
        <v>2894</v>
      </c>
      <c r="F12" s="509">
        <f t="shared" si="0"/>
        <v>111.3076923076923</v>
      </c>
    </row>
    <row r="13" spans="1:6" ht="12.75" customHeight="1">
      <c r="A13" s="66">
        <v>1100049</v>
      </c>
      <c r="B13" s="25"/>
      <c r="C13" s="7" t="s">
        <v>5</v>
      </c>
      <c r="D13" s="16">
        <v>1300</v>
      </c>
      <c r="E13" s="16">
        <v>1664</v>
      </c>
      <c r="F13" s="507">
        <f t="shared" si="0"/>
        <v>128</v>
      </c>
    </row>
    <row r="14" spans="1:6" ht="12.75" customHeight="1">
      <c r="A14" s="66">
        <v>1100049</v>
      </c>
      <c r="B14" s="25"/>
      <c r="C14" s="7" t="s">
        <v>6</v>
      </c>
      <c r="D14" s="16">
        <v>1300</v>
      </c>
      <c r="E14" s="16">
        <v>1230</v>
      </c>
      <c r="F14" s="507">
        <f t="shared" si="0"/>
        <v>94.61538461538461</v>
      </c>
    </row>
    <row r="15" spans="1:6" ht="12.75" customHeight="1">
      <c r="A15" s="66">
        <v>1100049</v>
      </c>
      <c r="B15" s="229" t="s">
        <v>416</v>
      </c>
      <c r="C15" s="7" t="s">
        <v>419</v>
      </c>
      <c r="D15" s="16">
        <v>0</v>
      </c>
      <c r="E15" s="16"/>
      <c r="F15" s="507"/>
    </row>
    <row r="16" spans="1:8" ht="34.5" customHeight="1">
      <c r="A16" s="144">
        <v>1100056</v>
      </c>
      <c r="B16" s="54"/>
      <c r="C16" s="65" t="s">
        <v>327</v>
      </c>
      <c r="D16" s="16">
        <v>11200</v>
      </c>
      <c r="E16" s="16">
        <v>14843</v>
      </c>
      <c r="F16" s="507">
        <f>+E16*100/D16</f>
        <v>132.52678571428572</v>
      </c>
      <c r="H16" s="129"/>
    </row>
    <row r="17" spans="1:6" ht="12.75" customHeight="1">
      <c r="A17" s="144">
        <v>1000025</v>
      </c>
      <c r="B17" s="54"/>
      <c r="C17" s="65" t="s">
        <v>719</v>
      </c>
      <c r="D17" s="16">
        <v>10000</v>
      </c>
      <c r="E17" s="16">
        <v>18253</v>
      </c>
      <c r="F17" s="507">
        <f>+E17*100/D17</f>
        <v>182.53</v>
      </c>
    </row>
    <row r="18" spans="1:6" ht="32.25" customHeight="1">
      <c r="A18" s="66">
        <v>2200128</v>
      </c>
      <c r="B18" s="25"/>
      <c r="C18" s="7" t="s">
        <v>796</v>
      </c>
      <c r="D18" s="16"/>
      <c r="E18" s="16"/>
      <c r="F18" s="16"/>
    </row>
    <row r="19" spans="1:6" ht="12.75" customHeight="1">
      <c r="A19" s="166"/>
      <c r="B19" s="167"/>
      <c r="C19" s="165" t="s">
        <v>262</v>
      </c>
      <c r="D19" s="315">
        <f>+D20+D22+D24+D25+D26+D27+D28+D30</f>
        <v>122250</v>
      </c>
      <c r="E19" s="315">
        <f>+E20+E22+E24+E25+E26+E27+E28+E30</f>
        <v>152381</v>
      </c>
      <c r="F19" s="506">
        <f>+E19*100/D19</f>
        <v>124.64703476482617</v>
      </c>
    </row>
    <row r="20" spans="1:6" ht="12.75" customHeight="1">
      <c r="A20" s="66">
        <v>1100064</v>
      </c>
      <c r="B20" s="25"/>
      <c r="C20" s="7" t="s">
        <v>248</v>
      </c>
      <c r="D20" s="16">
        <v>72000</v>
      </c>
      <c r="E20" s="16">
        <v>85931</v>
      </c>
      <c r="F20" s="507">
        <f>+E20*100/D20</f>
        <v>119.34861111111111</v>
      </c>
    </row>
    <row r="21" spans="1:6" ht="12.75" customHeight="1">
      <c r="A21" s="66">
        <v>1100064</v>
      </c>
      <c r="B21" s="25" t="s">
        <v>259</v>
      </c>
      <c r="C21" s="7" t="s">
        <v>249</v>
      </c>
      <c r="D21" s="16"/>
      <c r="E21" s="16"/>
      <c r="F21" s="16"/>
    </row>
    <row r="22" spans="1:6" ht="12.75" customHeight="1">
      <c r="A22" s="66">
        <v>1100072</v>
      </c>
      <c r="B22" s="25"/>
      <c r="C22" s="7" t="s">
        <v>50</v>
      </c>
      <c r="D22" s="16">
        <v>29000</v>
      </c>
      <c r="E22" s="16">
        <v>32628</v>
      </c>
      <c r="F22" s="507">
        <f>+E22*100/D22</f>
        <v>112.51034482758621</v>
      </c>
    </row>
    <row r="23" spans="1:6" ht="12.75" customHeight="1">
      <c r="A23" s="66">
        <v>1100072</v>
      </c>
      <c r="B23" s="25" t="s">
        <v>259</v>
      </c>
      <c r="C23" s="7" t="s">
        <v>371</v>
      </c>
      <c r="D23" s="16"/>
      <c r="E23" s="16"/>
      <c r="F23" s="16"/>
    </row>
    <row r="24" spans="1:6" ht="12.75" customHeight="1">
      <c r="A24" s="66">
        <v>1100080</v>
      </c>
      <c r="B24" s="25"/>
      <c r="C24" s="7" t="s">
        <v>372</v>
      </c>
      <c r="D24" s="16">
        <v>545</v>
      </c>
      <c r="E24" s="16">
        <v>655</v>
      </c>
      <c r="F24" s="507">
        <f>+E24*100/D24</f>
        <v>120.18348623853211</v>
      </c>
    </row>
    <row r="25" spans="1:6" ht="30" customHeight="1">
      <c r="A25" s="66">
        <v>1100081</v>
      </c>
      <c r="B25" s="25"/>
      <c r="C25" s="7" t="s">
        <v>785</v>
      </c>
      <c r="D25" s="16">
        <v>100</v>
      </c>
      <c r="E25" s="16">
        <v>41</v>
      </c>
      <c r="F25" s="507">
        <f>+E25*100/D25</f>
        <v>41</v>
      </c>
    </row>
    <row r="26" spans="1:6" ht="28.5" customHeight="1">
      <c r="A26" s="66">
        <v>1200055</v>
      </c>
      <c r="B26" s="25"/>
      <c r="C26" s="7" t="s">
        <v>786</v>
      </c>
      <c r="D26" s="16">
        <v>5</v>
      </c>
      <c r="E26" s="16">
        <v>3</v>
      </c>
      <c r="F26" s="507">
        <f>+E26*100/D26</f>
        <v>60</v>
      </c>
    </row>
    <row r="27" spans="1:6" ht="12.75" customHeight="1">
      <c r="A27" s="66">
        <v>1000017</v>
      </c>
      <c r="B27" s="25"/>
      <c r="C27" s="7" t="s">
        <v>68</v>
      </c>
      <c r="D27" s="16">
        <v>10000</v>
      </c>
      <c r="E27" s="16">
        <v>23715</v>
      </c>
      <c r="F27" s="507">
        <f>+E27*100/D27</f>
        <v>237.15</v>
      </c>
    </row>
    <row r="28" spans="1:6" ht="12.75" customHeight="1">
      <c r="A28" s="66">
        <v>1200056</v>
      </c>
      <c r="B28" s="25"/>
      <c r="C28" s="7" t="s">
        <v>787</v>
      </c>
      <c r="D28" s="16">
        <v>10000</v>
      </c>
      <c r="E28" s="16">
        <v>8673</v>
      </c>
      <c r="F28" s="507">
        <f>+E28*100/D28</f>
        <v>86.73</v>
      </c>
    </row>
    <row r="29" spans="1:6" ht="24.75" customHeight="1">
      <c r="A29" s="66" t="s">
        <v>17</v>
      </c>
      <c r="B29" s="25"/>
      <c r="C29" s="7" t="s">
        <v>373</v>
      </c>
      <c r="D29" s="147"/>
      <c r="E29" s="147"/>
      <c r="F29" s="147"/>
    </row>
    <row r="30" spans="1:6" ht="12.75" customHeight="1">
      <c r="A30" s="66">
        <v>2200103</v>
      </c>
      <c r="B30" s="25"/>
      <c r="C30" s="7" t="s">
        <v>130</v>
      </c>
      <c r="D30" s="16">
        <v>600</v>
      </c>
      <c r="E30" s="16">
        <v>735</v>
      </c>
      <c r="F30" s="507">
        <f>+E30*100/D30</f>
        <v>122.5</v>
      </c>
    </row>
    <row r="31" spans="1:6" ht="12.75" customHeight="1">
      <c r="A31" s="160" t="s">
        <v>33</v>
      </c>
      <c r="B31" s="25"/>
      <c r="C31" s="161" t="s">
        <v>69</v>
      </c>
      <c r="D31" s="16"/>
      <c r="E31" s="16"/>
      <c r="F31" s="16"/>
    </row>
    <row r="32" spans="1:6" ht="12.75" customHeight="1">
      <c r="A32" s="166"/>
      <c r="B32" s="167"/>
      <c r="C32" s="165" t="s">
        <v>138</v>
      </c>
      <c r="D32" s="315">
        <f>+D35+D38+D39+D40+D42</f>
        <v>27384</v>
      </c>
      <c r="E32" s="315">
        <f>+E35+E38+E39+E40+E42</f>
        <v>29568</v>
      </c>
      <c r="F32" s="506">
        <f>+E32*100/D32</f>
        <v>107.97546012269939</v>
      </c>
    </row>
    <row r="33" spans="1:6" ht="12.75" customHeight="1">
      <c r="A33" s="162" t="s">
        <v>761</v>
      </c>
      <c r="B33" s="25"/>
      <c r="C33" s="140" t="s">
        <v>762</v>
      </c>
      <c r="D33" s="16"/>
      <c r="E33" s="16"/>
      <c r="F33" s="16"/>
    </row>
    <row r="34" spans="1:6" ht="12.75" customHeight="1">
      <c r="A34" s="66">
        <v>1000124</v>
      </c>
      <c r="B34" s="25"/>
      <c r="C34" s="7" t="s">
        <v>175</v>
      </c>
      <c r="D34" s="16"/>
      <c r="E34" s="16"/>
      <c r="F34" s="16"/>
    </row>
    <row r="35" spans="1:6" ht="12.75" customHeight="1">
      <c r="A35" s="66" t="s">
        <v>7</v>
      </c>
      <c r="B35" s="25"/>
      <c r="C35" s="7" t="s">
        <v>176</v>
      </c>
      <c r="D35" s="16">
        <v>785</v>
      </c>
      <c r="E35" s="16">
        <v>1221</v>
      </c>
      <c r="F35" s="507">
        <f>+E35*100/D35</f>
        <v>155.54140127388536</v>
      </c>
    </row>
    <row r="36" spans="1:6" ht="12.75" customHeight="1">
      <c r="A36" s="66" t="s">
        <v>8</v>
      </c>
      <c r="B36" s="25"/>
      <c r="C36" s="7" t="s">
        <v>51</v>
      </c>
      <c r="D36" s="16"/>
      <c r="E36" s="16"/>
      <c r="F36" s="16"/>
    </row>
    <row r="37" spans="1:6" ht="12.75" customHeight="1">
      <c r="A37" s="66" t="s">
        <v>10</v>
      </c>
      <c r="B37" s="25"/>
      <c r="C37" s="7" t="s">
        <v>9</v>
      </c>
      <c r="D37" s="16"/>
      <c r="E37" s="16"/>
      <c r="F37" s="16"/>
    </row>
    <row r="38" spans="1:6" ht="12.75" customHeight="1">
      <c r="A38" s="148" t="s">
        <v>11</v>
      </c>
      <c r="B38" s="93"/>
      <c r="C38" s="102" t="s">
        <v>180</v>
      </c>
      <c r="D38" s="111">
        <v>22019</v>
      </c>
      <c r="E38" s="111">
        <v>23244</v>
      </c>
      <c r="F38" s="507">
        <f>+E38*100/D38</f>
        <v>105.56337708342795</v>
      </c>
    </row>
    <row r="39" spans="1:6" ht="12.75" customHeight="1">
      <c r="A39" s="66" t="s">
        <v>12</v>
      </c>
      <c r="B39" s="25"/>
      <c r="C39" s="7" t="s">
        <v>181</v>
      </c>
      <c r="D39" s="16">
        <v>125</v>
      </c>
      <c r="E39" s="16">
        <v>274</v>
      </c>
      <c r="F39" s="507">
        <f>+E39*100/D39</f>
        <v>219.2</v>
      </c>
    </row>
    <row r="40" spans="1:6" ht="24.75" customHeight="1">
      <c r="A40" s="66">
        <v>1000116</v>
      </c>
      <c r="B40" s="25"/>
      <c r="C40" s="7" t="s">
        <v>177</v>
      </c>
      <c r="D40" s="16">
        <v>2455</v>
      </c>
      <c r="E40" s="16">
        <v>2446</v>
      </c>
      <c r="F40" s="507">
        <f>+E40*100/D40</f>
        <v>99.63340122199592</v>
      </c>
    </row>
    <row r="41" spans="1:6" ht="12.75" customHeight="1">
      <c r="A41" s="66">
        <v>1000181</v>
      </c>
      <c r="B41" s="25"/>
      <c r="C41" s="7" t="s">
        <v>178</v>
      </c>
      <c r="D41" s="16"/>
      <c r="E41" s="16"/>
      <c r="F41" s="16"/>
    </row>
    <row r="42" spans="1:6" ht="12.75" customHeight="1">
      <c r="A42" s="66">
        <v>1200057</v>
      </c>
      <c r="B42" s="25"/>
      <c r="C42" s="7" t="s">
        <v>788</v>
      </c>
      <c r="D42" s="16">
        <v>2000</v>
      </c>
      <c r="E42" s="16">
        <v>2383</v>
      </c>
      <c r="F42" s="507">
        <f>+E42*100/D42</f>
        <v>119.15</v>
      </c>
    </row>
    <row r="43" spans="1:6" ht="12.75" customHeight="1">
      <c r="A43" s="166"/>
      <c r="B43" s="167"/>
      <c r="C43" s="165" t="s">
        <v>72</v>
      </c>
      <c r="D43" s="315">
        <f>+D44+D45</f>
        <v>6990</v>
      </c>
      <c r="E43" s="315">
        <f>+E44+E45</f>
        <v>9407</v>
      </c>
      <c r="F43" s="506">
        <f>+E43*100/D43</f>
        <v>134.57796852646638</v>
      </c>
    </row>
    <row r="44" spans="1:6" ht="12.75" customHeight="1">
      <c r="A44" s="66">
        <v>1000215</v>
      </c>
      <c r="B44" s="25"/>
      <c r="C44" s="7" t="s">
        <v>57</v>
      </c>
      <c r="D44" s="16">
        <v>5500</v>
      </c>
      <c r="E44" s="16">
        <v>7399</v>
      </c>
      <c r="F44" s="507">
        <f>+E44*100/D44</f>
        <v>134.52727272727273</v>
      </c>
    </row>
    <row r="45" spans="1:6" ht="12.75" customHeight="1">
      <c r="A45" s="230">
        <v>1000207</v>
      </c>
      <c r="B45" s="231"/>
      <c r="C45" s="232" t="s">
        <v>62</v>
      </c>
      <c r="D45" s="239">
        <f>+D49+D50</f>
        <v>1490</v>
      </c>
      <c r="E45" s="239">
        <f>+E49+E50</f>
        <v>2008</v>
      </c>
      <c r="F45" s="509">
        <f>+E45*100/D45</f>
        <v>134.76510067114094</v>
      </c>
    </row>
    <row r="46" spans="1:6" ht="12.75" customHeight="1">
      <c r="A46" s="276">
        <v>1000207</v>
      </c>
      <c r="B46" s="229" t="s">
        <v>416</v>
      </c>
      <c r="C46" s="278" t="s">
        <v>388</v>
      </c>
      <c r="D46" s="279">
        <v>0</v>
      </c>
      <c r="E46" s="279">
        <v>0</v>
      </c>
      <c r="F46" s="279">
        <v>0</v>
      </c>
    </row>
    <row r="47" spans="1:6" ht="12.75" customHeight="1">
      <c r="A47" s="276">
        <v>1000207</v>
      </c>
      <c r="B47" s="229" t="s">
        <v>416</v>
      </c>
      <c r="C47" s="278" t="s">
        <v>389</v>
      </c>
      <c r="D47" s="279">
        <v>0</v>
      </c>
      <c r="E47" s="279">
        <v>0</v>
      </c>
      <c r="F47" s="279">
        <v>0</v>
      </c>
    </row>
    <row r="48" spans="1:6" ht="12.75" customHeight="1">
      <c r="A48" s="276">
        <v>1000207</v>
      </c>
      <c r="B48" s="229" t="s">
        <v>416</v>
      </c>
      <c r="C48" s="278" t="s">
        <v>390</v>
      </c>
      <c r="D48" s="279">
        <v>0</v>
      </c>
      <c r="E48" s="279">
        <v>0</v>
      </c>
      <c r="F48" s="279">
        <v>0</v>
      </c>
    </row>
    <row r="49" spans="1:6" ht="12.75" customHeight="1">
      <c r="A49" s="66">
        <v>1000207</v>
      </c>
      <c r="B49" s="25" t="s">
        <v>261</v>
      </c>
      <c r="C49" s="7" t="s">
        <v>70</v>
      </c>
      <c r="D49" s="16">
        <v>1450</v>
      </c>
      <c r="E49" s="16">
        <v>1993</v>
      </c>
      <c r="F49" s="507">
        <f>+E49*100/D49</f>
        <v>137.44827586206895</v>
      </c>
    </row>
    <row r="50" spans="1:6" ht="12.75" customHeight="1">
      <c r="A50" s="66">
        <v>1000207</v>
      </c>
      <c r="B50" s="25" t="s">
        <v>258</v>
      </c>
      <c r="C50" s="7" t="s">
        <v>71</v>
      </c>
      <c r="D50" s="16">
        <v>40</v>
      </c>
      <c r="E50" s="16">
        <v>15</v>
      </c>
      <c r="F50" s="507">
        <f>+E50*100/D50</f>
        <v>37.5</v>
      </c>
    </row>
    <row r="51" spans="1:5" ht="25.5" customHeight="1">
      <c r="A51" s="592" t="s">
        <v>374</v>
      </c>
      <c r="B51" s="592"/>
      <c r="C51" s="592"/>
      <c r="D51" s="592"/>
      <c r="E51" s="592"/>
    </row>
  </sheetData>
  <sheetProtection/>
  <mergeCells count="1">
    <mergeCell ref="A51:E51"/>
  </mergeCells>
  <printOptions/>
  <pageMargins left="0.17" right="0.18" top="0.25" bottom="0.17" header="0.17" footer="0.17"/>
  <pageSetup horizontalDpi="1200" verticalDpi="12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00390625" style="293" customWidth="1"/>
    <col min="2" max="2" width="14.28125" style="223" customWidth="1"/>
    <col min="3" max="3" width="37.140625" style="294" customWidth="1"/>
    <col min="4" max="4" width="22.7109375" style="223" customWidth="1"/>
    <col min="5" max="5" width="19.00390625" style="293" customWidth="1"/>
    <col min="6" max="6" width="12.140625" style="223" customWidth="1"/>
    <col min="7" max="7" width="12.7109375" style="223" customWidth="1"/>
    <col min="8" max="8" width="13.57421875" style="223" customWidth="1"/>
    <col min="9" max="9" width="44.57421875" style="223" customWidth="1"/>
    <col min="10" max="10" width="9.140625" style="223" customWidth="1"/>
    <col min="11" max="11" width="22.00390625" style="223" customWidth="1"/>
    <col min="12" max="13" width="9.140625" style="223" customWidth="1"/>
    <col min="14" max="15" width="8.28125" style="223" customWidth="1"/>
    <col min="16" max="16384" width="9.140625" style="223" customWidth="1"/>
  </cols>
  <sheetData>
    <row r="2" spans="1:8" s="41" customFormat="1" ht="12.75">
      <c r="A2" s="602" t="s">
        <v>1203</v>
      </c>
      <c r="B2" s="602"/>
      <c r="C2" s="602"/>
      <c r="D2" s="602"/>
      <c r="E2" s="602"/>
      <c r="F2" s="602"/>
      <c r="G2" s="602"/>
      <c r="H2" s="602"/>
    </row>
    <row r="3" spans="1:8" ht="12.75">
      <c r="A3" s="288"/>
      <c r="B3" s="289"/>
      <c r="C3" s="289"/>
      <c r="D3" s="287"/>
      <c r="E3" s="287"/>
      <c r="F3" s="287"/>
      <c r="G3" s="287"/>
      <c r="H3" s="287"/>
    </row>
    <row r="4" spans="1:8" ht="12.75">
      <c r="A4" s="290" t="s">
        <v>823</v>
      </c>
      <c r="B4" s="291" t="s">
        <v>1204</v>
      </c>
      <c r="C4" s="291"/>
      <c r="D4" s="292"/>
      <c r="E4" s="292"/>
      <c r="F4" s="292"/>
      <c r="G4" s="292"/>
      <c r="H4" s="292"/>
    </row>
    <row r="5" ht="12.75">
      <c r="H5" s="295"/>
    </row>
    <row r="6" spans="1:15" ht="67.5" customHeight="1">
      <c r="A6" s="296" t="s">
        <v>824</v>
      </c>
      <c r="B6" s="296" t="s">
        <v>825</v>
      </c>
      <c r="C6" s="296" t="s">
        <v>826</v>
      </c>
      <c r="D6" s="296" t="s">
        <v>1201</v>
      </c>
      <c r="E6" s="296" t="s">
        <v>827</v>
      </c>
      <c r="F6" s="296" t="s">
        <v>1198</v>
      </c>
      <c r="G6" s="296" t="s">
        <v>1216</v>
      </c>
      <c r="H6" s="297" t="s">
        <v>1202</v>
      </c>
      <c r="L6" s="41"/>
      <c r="M6" s="41"/>
      <c r="N6" s="41"/>
      <c r="O6" s="41"/>
    </row>
    <row r="7" spans="1:15" s="294" customFormat="1" ht="20.25" customHeight="1">
      <c r="A7" s="225">
        <v>1</v>
      </c>
      <c r="B7" s="225">
        <v>2</v>
      </c>
      <c r="C7" s="225">
        <v>3</v>
      </c>
      <c r="D7" s="225">
        <v>4</v>
      </c>
      <c r="E7" s="66">
        <v>5</v>
      </c>
      <c r="F7" s="150">
        <v>6</v>
      </c>
      <c r="G7" s="150">
        <v>7</v>
      </c>
      <c r="H7" s="298" t="s">
        <v>828</v>
      </c>
      <c r="L7" s="299"/>
      <c r="M7" s="299"/>
      <c r="N7" s="299"/>
      <c r="O7" s="299"/>
    </row>
    <row r="8" spans="1:8" ht="17.25" customHeight="1">
      <c r="A8" s="603" t="s">
        <v>829</v>
      </c>
      <c r="B8" s="604"/>
      <c r="C8" s="604"/>
      <c r="D8" s="604"/>
      <c r="E8" s="604"/>
      <c r="F8" s="604"/>
      <c r="G8" s="604"/>
      <c r="H8" s="605"/>
    </row>
    <row r="9" spans="1:8" ht="25.5">
      <c r="A9" s="66" t="s">
        <v>830</v>
      </c>
      <c r="B9" s="66">
        <v>2333</v>
      </c>
      <c r="C9" s="7" t="s">
        <v>831</v>
      </c>
      <c r="D9" s="300">
        <v>2400059</v>
      </c>
      <c r="E9" s="66">
        <v>1</v>
      </c>
      <c r="F9" s="301">
        <v>1000</v>
      </c>
      <c r="G9" s="301">
        <v>1293</v>
      </c>
      <c r="H9" s="302">
        <f aca="true" t="shared" si="0" ref="H9:H14">+G9/B9</f>
        <v>0.554222031718817</v>
      </c>
    </row>
    <row r="10" spans="1:8" ht="76.5">
      <c r="A10" s="66" t="s">
        <v>832</v>
      </c>
      <c r="B10" s="66">
        <v>32713</v>
      </c>
      <c r="C10" s="7" t="s">
        <v>833</v>
      </c>
      <c r="D10" s="300" t="s">
        <v>834</v>
      </c>
      <c r="E10" s="66" t="s">
        <v>835</v>
      </c>
      <c r="F10" s="301">
        <v>15700</v>
      </c>
      <c r="G10" s="301">
        <v>19813</v>
      </c>
      <c r="H10" s="302">
        <f t="shared" si="0"/>
        <v>0.60566135786996</v>
      </c>
    </row>
    <row r="11" spans="1:8" ht="51">
      <c r="A11" s="66" t="s">
        <v>836</v>
      </c>
      <c r="B11" s="66">
        <v>9288</v>
      </c>
      <c r="C11" s="7" t="s">
        <v>837</v>
      </c>
      <c r="D11" s="300">
        <v>2400034</v>
      </c>
      <c r="E11" s="66" t="s">
        <v>835</v>
      </c>
      <c r="F11" s="301">
        <v>4500</v>
      </c>
      <c r="G11" s="301">
        <v>4370</v>
      </c>
      <c r="H11" s="302">
        <f t="shared" si="0"/>
        <v>0.4704995693367786</v>
      </c>
    </row>
    <row r="12" spans="1:8" ht="16.5" customHeight="1">
      <c r="A12" s="66" t="s">
        <v>838</v>
      </c>
      <c r="B12" s="66">
        <v>39461</v>
      </c>
      <c r="C12" s="7" t="s">
        <v>144</v>
      </c>
      <c r="D12" s="303" t="s">
        <v>819</v>
      </c>
      <c r="E12" s="66" t="s">
        <v>835</v>
      </c>
      <c r="F12" s="301">
        <v>16000</v>
      </c>
      <c r="G12" s="301">
        <v>13762</v>
      </c>
      <c r="H12" s="302">
        <f t="shared" si="0"/>
        <v>0.3487493981399356</v>
      </c>
    </row>
    <row r="13" spans="1:8" ht="38.25">
      <c r="A13" s="66" t="s">
        <v>839</v>
      </c>
      <c r="B13" s="66">
        <v>11339</v>
      </c>
      <c r="C13" s="7" t="s">
        <v>840</v>
      </c>
      <c r="D13" s="303" t="s">
        <v>821</v>
      </c>
      <c r="E13" s="66">
        <v>1</v>
      </c>
      <c r="F13" s="301">
        <v>13000</v>
      </c>
      <c r="G13" s="301">
        <v>14379</v>
      </c>
      <c r="H13" s="302">
        <f t="shared" si="0"/>
        <v>1.2681012434958991</v>
      </c>
    </row>
    <row r="14" spans="1:8" ht="25.5">
      <c r="A14" s="66" t="s">
        <v>841</v>
      </c>
      <c r="B14" s="66">
        <v>4588</v>
      </c>
      <c r="C14" s="7" t="s">
        <v>842</v>
      </c>
      <c r="D14" s="303" t="s">
        <v>820</v>
      </c>
      <c r="E14" s="66">
        <v>1</v>
      </c>
      <c r="F14" s="301">
        <v>500</v>
      </c>
      <c r="G14" s="301">
        <v>595</v>
      </c>
      <c r="H14" s="302">
        <f t="shared" si="0"/>
        <v>0.12968613775065388</v>
      </c>
    </row>
    <row r="15" spans="1:8" ht="51">
      <c r="A15" s="66" t="s">
        <v>843</v>
      </c>
      <c r="B15" s="150">
        <v>16790</v>
      </c>
      <c r="C15" s="7" t="s">
        <v>844</v>
      </c>
      <c r="D15" s="303" t="s">
        <v>822</v>
      </c>
      <c r="E15" s="66" t="s">
        <v>845</v>
      </c>
      <c r="F15" s="301"/>
      <c r="G15" s="301"/>
      <c r="H15" s="16"/>
    </row>
    <row r="16" spans="1:8" ht="30" customHeight="1">
      <c r="A16" s="304" t="s">
        <v>846</v>
      </c>
      <c r="B16" s="66">
        <v>18740</v>
      </c>
      <c r="C16" s="7" t="s">
        <v>833</v>
      </c>
      <c r="D16" s="300">
        <v>2400018</v>
      </c>
      <c r="E16" s="66" t="s">
        <v>847</v>
      </c>
      <c r="F16" s="301"/>
      <c r="G16" s="301"/>
      <c r="H16" s="16"/>
    </row>
    <row r="17" spans="1:8" ht="27" customHeight="1">
      <c r="A17" s="600" t="s">
        <v>848</v>
      </c>
      <c r="B17" s="601">
        <v>300</v>
      </c>
      <c r="C17" s="7" t="s">
        <v>833</v>
      </c>
      <c r="D17" s="300">
        <v>2400018</v>
      </c>
      <c r="E17" s="66">
        <v>1</v>
      </c>
      <c r="F17" s="301">
        <v>300</v>
      </c>
      <c r="G17" s="301">
        <v>347</v>
      </c>
      <c r="H17" s="302">
        <f>+G17/B17</f>
        <v>1.1566666666666667</v>
      </c>
    </row>
    <row r="18" spans="1:8" ht="27" customHeight="1">
      <c r="A18" s="600"/>
      <c r="B18" s="601"/>
      <c r="C18" s="7" t="s">
        <v>144</v>
      </c>
      <c r="D18" s="303" t="s">
        <v>819</v>
      </c>
      <c r="E18" s="66">
        <v>1</v>
      </c>
      <c r="F18" s="301">
        <v>100</v>
      </c>
      <c r="G18" s="301">
        <v>193</v>
      </c>
      <c r="H18" s="302">
        <f>+G18/B17</f>
        <v>0.6433333333333333</v>
      </c>
    </row>
    <row r="19" spans="1:8" ht="27" customHeight="1">
      <c r="A19" s="600" t="s">
        <v>849</v>
      </c>
      <c r="B19" s="601">
        <v>700</v>
      </c>
      <c r="C19" s="7" t="s">
        <v>833</v>
      </c>
      <c r="D19" s="300">
        <v>2400018</v>
      </c>
      <c r="E19" s="66">
        <v>1</v>
      </c>
      <c r="F19" s="301">
        <v>700</v>
      </c>
      <c r="G19" s="301">
        <v>694</v>
      </c>
      <c r="H19" s="302">
        <f>+G19/B19</f>
        <v>0.9914285714285714</v>
      </c>
    </row>
    <row r="20" spans="1:8" ht="20.25" customHeight="1">
      <c r="A20" s="600"/>
      <c r="B20" s="601"/>
      <c r="C20" s="7" t="s">
        <v>144</v>
      </c>
      <c r="D20" s="303" t="s">
        <v>819</v>
      </c>
      <c r="E20" s="66">
        <v>1</v>
      </c>
      <c r="F20" s="301">
        <v>400</v>
      </c>
      <c r="G20" s="301">
        <v>801</v>
      </c>
      <c r="H20" s="302">
        <f>+G20/B19</f>
        <v>1.1442857142857144</v>
      </c>
    </row>
    <row r="21" spans="1:8" ht="27" customHeight="1">
      <c r="A21" s="600" t="s">
        <v>850</v>
      </c>
      <c r="B21" s="601">
        <v>500</v>
      </c>
      <c r="C21" s="7" t="s">
        <v>833</v>
      </c>
      <c r="D21" s="300">
        <v>2400018</v>
      </c>
      <c r="E21" s="66">
        <v>1</v>
      </c>
      <c r="F21" s="301">
        <v>500</v>
      </c>
      <c r="G21" s="301">
        <v>499</v>
      </c>
      <c r="H21" s="302">
        <f>+G21/B21</f>
        <v>0.998</v>
      </c>
    </row>
    <row r="22" spans="1:8" ht="23.25" customHeight="1">
      <c r="A22" s="600"/>
      <c r="B22" s="601"/>
      <c r="C22" s="7" t="s">
        <v>144</v>
      </c>
      <c r="D22" s="303" t="s">
        <v>819</v>
      </c>
      <c r="E22" s="66">
        <v>1</v>
      </c>
      <c r="F22" s="301">
        <v>100</v>
      </c>
      <c r="G22" s="301">
        <v>165</v>
      </c>
      <c r="H22" s="302">
        <f>+G22/B21</f>
        <v>0.33</v>
      </c>
    </row>
    <row r="23" spans="6:7" ht="12.75">
      <c r="F23" s="305"/>
      <c r="G23" s="305"/>
    </row>
    <row r="24" spans="6:7" ht="12.75">
      <c r="F24" s="305"/>
      <c r="G24" s="305"/>
    </row>
  </sheetData>
  <sheetProtection/>
  <mergeCells count="8">
    <mergeCell ref="A21:A22"/>
    <mergeCell ref="B21:B22"/>
    <mergeCell ref="A2:H2"/>
    <mergeCell ref="A8:H8"/>
    <mergeCell ref="A17:A18"/>
    <mergeCell ref="B17:B18"/>
    <mergeCell ref="A19:A20"/>
    <mergeCell ref="B19:B20"/>
  </mergeCells>
  <printOptions/>
  <pageMargins left="0.17" right="0.17" top="0.18" bottom="0.16" header="0.17" footer="0.16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140625" style="32" customWidth="1"/>
    <col min="3" max="3" width="49.140625" style="2" customWidth="1"/>
    <col min="4" max="4" width="9.28125" style="2" customWidth="1"/>
    <col min="5" max="5" width="8.57421875" style="2" customWidth="1"/>
    <col min="6" max="16384" width="9.140625" style="2" customWidth="1"/>
  </cols>
  <sheetData>
    <row r="1" spans="1:3" ht="12.75">
      <c r="A1" s="133" t="s">
        <v>369</v>
      </c>
      <c r="B1" s="131"/>
      <c r="C1" s="132"/>
    </row>
    <row r="2" spans="1:5" ht="12.75">
      <c r="A2" s="41"/>
      <c r="B2" s="62"/>
      <c r="C2" s="58"/>
      <c r="E2" s="34" t="s">
        <v>770</v>
      </c>
    </row>
    <row r="3" spans="1:6" ht="25.5" customHeight="1">
      <c r="A3" s="145" t="s">
        <v>304</v>
      </c>
      <c r="B3" s="25" t="s">
        <v>305</v>
      </c>
      <c r="C3" s="66" t="s">
        <v>49</v>
      </c>
      <c r="D3" s="271" t="s">
        <v>782</v>
      </c>
      <c r="E3" s="505" t="s">
        <v>1213</v>
      </c>
      <c r="F3" s="275" t="s">
        <v>1214</v>
      </c>
    </row>
    <row r="4" spans="1:6" ht="12.75">
      <c r="A4" s="174"/>
      <c r="B4" s="175"/>
      <c r="C4" s="172" t="s">
        <v>88</v>
      </c>
      <c r="D4" s="315">
        <f>+D5+D6+D7</f>
        <v>5300</v>
      </c>
      <c r="E4" s="315">
        <f>+E5+E6+E7</f>
        <v>7126</v>
      </c>
      <c r="F4" s="510">
        <f>+E4*100/D4</f>
        <v>134.45283018867926</v>
      </c>
    </row>
    <row r="5" spans="1:6" ht="38.25">
      <c r="A5" s="66">
        <v>1100032</v>
      </c>
      <c r="B5" s="24"/>
      <c r="C5" s="7" t="s">
        <v>366</v>
      </c>
      <c r="D5" s="16">
        <v>2300</v>
      </c>
      <c r="E5" s="16">
        <v>2785</v>
      </c>
      <c r="F5" s="302">
        <f>+E5*100/D5</f>
        <v>121.08695652173913</v>
      </c>
    </row>
    <row r="6" spans="1:6" ht="38.25">
      <c r="A6" s="66">
        <v>1100033</v>
      </c>
      <c r="B6" s="24"/>
      <c r="C6" s="7" t="s">
        <v>367</v>
      </c>
      <c r="D6" s="16">
        <v>2000</v>
      </c>
      <c r="E6" s="16">
        <v>1835</v>
      </c>
      <c r="F6" s="302">
        <f>+E6*100/D6</f>
        <v>91.75</v>
      </c>
    </row>
    <row r="7" spans="1:6" ht="51">
      <c r="A7" s="66">
        <v>1100034</v>
      </c>
      <c r="B7" s="24"/>
      <c r="C7" s="7" t="s">
        <v>368</v>
      </c>
      <c r="D7" s="16">
        <v>1000</v>
      </c>
      <c r="E7" s="16">
        <v>2506</v>
      </c>
      <c r="F7" s="302">
        <f>+E7*100/D7</f>
        <v>250.6</v>
      </c>
    </row>
    <row r="9" spans="1:5" ht="12.75">
      <c r="A9" s="606" t="s">
        <v>370</v>
      </c>
      <c r="B9" s="606"/>
      <c r="C9" s="606"/>
      <c r="D9" s="606"/>
      <c r="E9" s="606"/>
    </row>
  </sheetData>
  <sheetProtection/>
  <mergeCells count="1">
    <mergeCell ref="A9:E9"/>
  </mergeCells>
  <printOptions/>
  <pageMargins left="0.19" right="0.16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M28" sqref="M28"/>
    </sheetView>
  </sheetViews>
  <sheetFormatPr defaultColWidth="9.140625" defaultRowHeight="12.75"/>
  <cols>
    <col min="2" max="2" width="17.7109375" style="0" customWidth="1"/>
    <col min="8" max="8" width="10.00390625" style="0" bestFit="1" customWidth="1"/>
  </cols>
  <sheetData>
    <row r="1" spans="5:6" ht="12.75">
      <c r="E1" s="367" t="s">
        <v>868</v>
      </c>
      <c r="F1" s="367"/>
    </row>
    <row r="2" ht="12.75">
      <c r="O2" s="368" t="s">
        <v>869</v>
      </c>
    </row>
    <row r="3" spans="1:18" ht="24" customHeight="1">
      <c r="A3" s="608" t="s">
        <v>870</v>
      </c>
      <c r="B3" s="608"/>
      <c r="C3" s="612" t="s">
        <v>871</v>
      </c>
      <c r="D3" s="608"/>
      <c r="E3" s="608"/>
      <c r="F3" s="608"/>
      <c r="G3" s="608"/>
      <c r="H3" s="608"/>
      <c r="I3" s="608"/>
      <c r="J3" s="608"/>
      <c r="K3" s="608"/>
      <c r="L3" s="608" t="s">
        <v>872</v>
      </c>
      <c r="M3" s="608"/>
      <c r="N3" s="608"/>
      <c r="O3" s="608" t="s">
        <v>72</v>
      </c>
      <c r="P3" s="608"/>
      <c r="Q3" s="608"/>
      <c r="R3" s="370"/>
    </row>
    <row r="4" spans="1:18" ht="12.75" customHeight="1">
      <c r="A4" s="608"/>
      <c r="B4" s="608"/>
      <c r="C4" s="608" t="s">
        <v>220</v>
      </c>
      <c r="D4" s="608"/>
      <c r="E4" s="608"/>
      <c r="F4" s="608" t="s">
        <v>873</v>
      </c>
      <c r="G4" s="608"/>
      <c r="H4" s="608"/>
      <c r="I4" s="608" t="s">
        <v>874</v>
      </c>
      <c r="J4" s="608"/>
      <c r="K4" s="608"/>
      <c r="L4" s="608" t="s">
        <v>875</v>
      </c>
      <c r="M4" s="608" t="s">
        <v>876</v>
      </c>
      <c r="N4" s="608" t="s">
        <v>877</v>
      </c>
      <c r="O4" s="608" t="s">
        <v>875</v>
      </c>
      <c r="P4" s="608" t="s">
        <v>876</v>
      </c>
      <c r="Q4" s="608" t="s">
        <v>877</v>
      </c>
      <c r="R4" s="370"/>
    </row>
    <row r="5" spans="1:18" ht="12.75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370"/>
    </row>
    <row r="6" spans="1:18" ht="12.75" customHeight="1">
      <c r="A6" s="608"/>
      <c r="B6" s="608"/>
      <c r="C6" s="608" t="s">
        <v>875</v>
      </c>
      <c r="D6" s="608" t="s">
        <v>876</v>
      </c>
      <c r="E6" s="608" t="s">
        <v>877</v>
      </c>
      <c r="F6" s="608" t="s">
        <v>875</v>
      </c>
      <c r="G6" s="608" t="s">
        <v>876</v>
      </c>
      <c r="H6" s="608" t="s">
        <v>877</v>
      </c>
      <c r="I6" s="608" t="s">
        <v>875</v>
      </c>
      <c r="J6" s="608" t="s">
        <v>876</v>
      </c>
      <c r="K6" s="608" t="s">
        <v>877</v>
      </c>
      <c r="L6" s="608"/>
      <c r="M6" s="608"/>
      <c r="N6" s="608"/>
      <c r="O6" s="608"/>
      <c r="P6" s="608"/>
      <c r="Q6" s="608"/>
      <c r="R6" s="370"/>
    </row>
    <row r="7" spans="1:18" ht="12.75">
      <c r="A7" s="608"/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370"/>
    </row>
    <row r="8" spans="1:18" ht="12.75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370"/>
    </row>
    <row r="9" spans="1:18" ht="12.75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370"/>
    </row>
    <row r="10" spans="1:18" ht="12.75" customHeight="1">
      <c r="A10" s="610" t="s">
        <v>221</v>
      </c>
      <c r="B10" s="610"/>
      <c r="C10" s="369">
        <f>+F10+I10</f>
        <v>165650</v>
      </c>
      <c r="D10" s="369">
        <f>+G10+J10</f>
        <v>206593</v>
      </c>
      <c r="E10" s="539">
        <f>+D10*100/C10</f>
        <v>124.71657108361002</v>
      </c>
      <c r="F10" s="116">
        <v>43400</v>
      </c>
      <c r="G10" s="116">
        <v>54212</v>
      </c>
      <c r="H10" s="540">
        <f>+G10*100/F10</f>
        <v>124.91244239631337</v>
      </c>
      <c r="I10" s="116">
        <v>122250</v>
      </c>
      <c r="J10" s="116">
        <v>152381</v>
      </c>
      <c r="K10" s="540">
        <f>+J10*100/I10</f>
        <v>124.64703476482617</v>
      </c>
      <c r="L10" s="116">
        <v>27384</v>
      </c>
      <c r="M10" s="116">
        <v>29568</v>
      </c>
      <c r="N10" s="540">
        <f>+M10*100/L10</f>
        <v>107.97546012269939</v>
      </c>
      <c r="O10" s="116">
        <v>6990</v>
      </c>
      <c r="P10" s="116">
        <v>9407</v>
      </c>
      <c r="Q10" s="540">
        <f>+P10*100/O10</f>
        <v>134.57796852646638</v>
      </c>
      <c r="R10" s="370"/>
    </row>
    <row r="11" spans="1:18" ht="12.75" customHeight="1">
      <c r="A11" s="610" t="s">
        <v>222</v>
      </c>
      <c r="B11" s="610"/>
      <c r="C11" s="369">
        <f>+F11</f>
        <v>475</v>
      </c>
      <c r="D11" s="369">
        <f>+G11</f>
        <v>618</v>
      </c>
      <c r="E11" s="539">
        <f>+D11*100/C11</f>
        <v>130.10526315789474</v>
      </c>
      <c r="F11" s="116">
        <v>475</v>
      </c>
      <c r="G11" s="116">
        <v>618</v>
      </c>
      <c r="H11" s="540">
        <f>+G11*100/F11</f>
        <v>130.10526315789474</v>
      </c>
      <c r="I11" s="297"/>
      <c r="J11" s="297"/>
      <c r="K11" s="297"/>
      <c r="L11" s="372">
        <v>6370</v>
      </c>
      <c r="M11" s="372">
        <v>6346</v>
      </c>
      <c r="N11" s="540">
        <f>+M11*100/L11</f>
        <v>99.6232339089482</v>
      </c>
      <c r="O11" s="116">
        <v>3180</v>
      </c>
      <c r="P11" s="116">
        <v>3886</v>
      </c>
      <c r="Q11" s="540">
        <f>+P11*100/O11</f>
        <v>122.20125786163523</v>
      </c>
      <c r="R11" s="370"/>
    </row>
    <row r="12" spans="1:18" ht="12.75" customHeight="1">
      <c r="A12" s="610" t="s">
        <v>223</v>
      </c>
      <c r="B12" s="610"/>
      <c r="C12" s="369">
        <f>+F12+I12</f>
        <v>145563</v>
      </c>
      <c r="D12" s="369">
        <f>+G12+J12</f>
        <v>146440</v>
      </c>
      <c r="E12" s="539">
        <f>+D12*100/C12</f>
        <v>100.60248826968392</v>
      </c>
      <c r="F12" s="116">
        <v>31650</v>
      </c>
      <c r="G12" s="116">
        <v>33450</v>
      </c>
      <c r="H12" s="540">
        <f>+G12*100/F12</f>
        <v>105.68720379146919</v>
      </c>
      <c r="I12" s="116">
        <v>113913</v>
      </c>
      <c r="J12" s="116">
        <v>112990</v>
      </c>
      <c r="K12" s="540">
        <f>+J12*100/I12</f>
        <v>99.18973251516508</v>
      </c>
      <c r="L12" s="116">
        <v>35889</v>
      </c>
      <c r="M12" s="116">
        <v>29920</v>
      </c>
      <c r="N12" s="540">
        <f>+M12*100/L12</f>
        <v>83.36816294686395</v>
      </c>
      <c r="O12" s="116">
        <v>6850</v>
      </c>
      <c r="P12" s="116">
        <v>6885</v>
      </c>
      <c r="Q12" s="540">
        <f>+P12*100/O12</f>
        <v>100.51094890510949</v>
      </c>
      <c r="R12" s="370"/>
    </row>
    <row r="13" spans="1:18" ht="12.75" customHeight="1">
      <c r="A13" s="610" t="s">
        <v>224</v>
      </c>
      <c r="B13" s="610"/>
      <c r="C13" s="116"/>
      <c r="D13" s="369"/>
      <c r="E13" s="369"/>
      <c r="F13" s="297"/>
      <c r="G13" s="297"/>
      <c r="H13" s="297"/>
      <c r="I13" s="297"/>
      <c r="J13" s="297"/>
      <c r="K13" s="297"/>
      <c r="L13" s="116">
        <v>440</v>
      </c>
      <c r="M13" s="116">
        <v>962</v>
      </c>
      <c r="N13" s="540">
        <f>+M13*100/L13</f>
        <v>218.63636363636363</v>
      </c>
      <c r="O13" s="116">
        <v>4666</v>
      </c>
      <c r="P13" s="116">
        <v>5452</v>
      </c>
      <c r="Q13" s="540">
        <f>+P13*100/O13</f>
        <v>116.84526360908701</v>
      </c>
      <c r="R13" s="370"/>
    </row>
    <row r="14" spans="1:18" ht="12.75" customHeight="1">
      <c r="A14" s="610" t="s">
        <v>225</v>
      </c>
      <c r="B14" s="610"/>
      <c r="C14" s="369">
        <f>+F14+I14</f>
        <v>123555</v>
      </c>
      <c r="D14" s="369">
        <f>+G14+J14</f>
        <v>105954</v>
      </c>
      <c r="E14" s="539">
        <f>+D14*100/C14</f>
        <v>85.75452227752822</v>
      </c>
      <c r="F14" s="116">
        <v>57150</v>
      </c>
      <c r="G14" s="116">
        <v>55207</v>
      </c>
      <c r="H14" s="540">
        <f>+G14*100/F14</f>
        <v>96.60017497812774</v>
      </c>
      <c r="I14" s="116">
        <v>66405</v>
      </c>
      <c r="J14" s="116">
        <v>50747</v>
      </c>
      <c r="K14" s="540">
        <f>+J14*100/I14</f>
        <v>76.42045026729915</v>
      </c>
      <c r="L14" s="116">
        <v>39030</v>
      </c>
      <c r="M14" s="116">
        <v>56220</v>
      </c>
      <c r="N14" s="540">
        <f>+M14*100/L14</f>
        <v>144.04304381245197</v>
      </c>
      <c r="O14" s="116">
        <v>21005</v>
      </c>
      <c r="P14" s="116">
        <v>29482</v>
      </c>
      <c r="Q14" s="540">
        <f>+P14*100/O14</f>
        <v>140.35705784337063</v>
      </c>
      <c r="R14" s="370"/>
    </row>
    <row r="15" spans="1:18" ht="12.75" customHeight="1">
      <c r="A15" s="610" t="s">
        <v>878</v>
      </c>
      <c r="B15" s="610"/>
      <c r="C15" s="116"/>
      <c r="D15" s="369"/>
      <c r="E15" s="369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370"/>
    </row>
    <row r="16" spans="1:18" ht="12.75" customHeight="1">
      <c r="A16" s="610" t="s">
        <v>226</v>
      </c>
      <c r="B16" s="610"/>
      <c r="C16" s="369">
        <f>+F16+I16</f>
        <v>762239</v>
      </c>
      <c r="D16" s="369">
        <f>+G16+J16</f>
        <v>872640</v>
      </c>
      <c r="E16" s="539">
        <f>+D16*100/C16</f>
        <v>114.48377739790276</v>
      </c>
      <c r="F16" s="116">
        <v>64391</v>
      </c>
      <c r="G16" s="116">
        <v>67973</v>
      </c>
      <c r="H16" s="540">
        <f>+G16*100/F16</f>
        <v>105.56288922364926</v>
      </c>
      <c r="I16" s="116">
        <v>697848</v>
      </c>
      <c r="J16" s="116">
        <v>804667</v>
      </c>
      <c r="K16" s="540">
        <f>+J16*100/I16</f>
        <v>115.30691497288808</v>
      </c>
      <c r="L16" s="116">
        <v>546446</v>
      </c>
      <c r="M16" s="116">
        <v>522860</v>
      </c>
      <c r="N16" s="540">
        <f>+M16*100/L16</f>
        <v>95.68374551190786</v>
      </c>
      <c r="O16" s="116">
        <v>21329</v>
      </c>
      <c r="P16" s="116">
        <v>23104</v>
      </c>
      <c r="Q16" s="540">
        <f>+P16*100/O16</f>
        <v>108.32200290684045</v>
      </c>
      <c r="R16" s="370"/>
    </row>
    <row r="17" spans="1:18" ht="12.75" customHeight="1">
      <c r="A17" s="610" t="s">
        <v>879</v>
      </c>
      <c r="B17" s="610"/>
      <c r="C17" s="369">
        <f>+F17+I17</f>
        <v>3120</v>
      </c>
      <c r="D17" s="369">
        <f>+G17+J17</f>
        <v>1688</v>
      </c>
      <c r="E17" s="539">
        <f>+D17*100/C17</f>
        <v>54.1025641025641</v>
      </c>
      <c r="F17" s="116">
        <v>3120</v>
      </c>
      <c r="G17" s="116">
        <v>1688</v>
      </c>
      <c r="H17" s="540">
        <f>+G17*100/F17</f>
        <v>54.1025641025641</v>
      </c>
      <c r="I17" s="297"/>
      <c r="J17" s="297"/>
      <c r="K17" s="297"/>
      <c r="L17" s="297"/>
      <c r="M17" s="297"/>
      <c r="N17" s="297"/>
      <c r="O17" s="116">
        <v>6550</v>
      </c>
      <c r="P17" s="116">
        <v>6570</v>
      </c>
      <c r="Q17" s="540">
        <f>+P17*100/O17</f>
        <v>100.30534351145039</v>
      </c>
      <c r="R17" s="370"/>
    </row>
    <row r="18" spans="1:18" ht="12.75" customHeight="1">
      <c r="A18" s="610" t="s">
        <v>880</v>
      </c>
      <c r="B18" s="610"/>
      <c r="C18" s="369">
        <f>+I18</f>
        <v>45238</v>
      </c>
      <c r="D18" s="369">
        <f>+J18</f>
        <v>59059</v>
      </c>
      <c r="E18" s="539">
        <f>+D18*100/C18</f>
        <v>130.5517485299969</v>
      </c>
      <c r="F18" s="297"/>
      <c r="G18" s="297"/>
      <c r="H18" s="297"/>
      <c r="I18" s="116">
        <v>45238</v>
      </c>
      <c r="J18" s="116">
        <v>59059</v>
      </c>
      <c r="K18" s="540">
        <f>+J18*100/I18</f>
        <v>130.5517485299969</v>
      </c>
      <c r="L18" s="116">
        <v>198519</v>
      </c>
      <c r="M18" s="116">
        <v>266945</v>
      </c>
      <c r="N18" s="540">
        <f>+M18*100/L18</f>
        <v>134.46823729718565</v>
      </c>
      <c r="O18" s="116">
        <v>504</v>
      </c>
      <c r="P18" s="116">
        <v>532</v>
      </c>
      <c r="Q18" s="540">
        <f>+P18*100/O18</f>
        <v>105.55555555555556</v>
      </c>
      <c r="R18" s="370"/>
    </row>
    <row r="19" spans="1:18" ht="12.75" customHeight="1">
      <c r="A19" s="610" t="s">
        <v>227</v>
      </c>
      <c r="B19" s="610"/>
      <c r="C19" s="116"/>
      <c r="D19" s="369"/>
      <c r="E19" s="369"/>
      <c r="F19" s="297"/>
      <c r="G19" s="297"/>
      <c r="H19" s="297"/>
      <c r="I19" s="116"/>
      <c r="J19" s="116"/>
      <c r="K19" s="116"/>
      <c r="L19" s="116"/>
      <c r="M19" s="116"/>
      <c r="N19" s="116"/>
      <c r="O19" s="297"/>
      <c r="P19" s="297"/>
      <c r="Q19" s="297"/>
      <c r="R19" s="370"/>
    </row>
    <row r="20" spans="1:18" ht="12.75" customHeight="1">
      <c r="A20" s="610" t="s">
        <v>881</v>
      </c>
      <c r="B20" s="610"/>
      <c r="C20" s="369">
        <f>+F20</f>
        <v>28090</v>
      </c>
      <c r="D20" s="369">
        <f>+G20</f>
        <v>28009</v>
      </c>
      <c r="E20" s="539">
        <f>+D20*100/C20</f>
        <v>99.71164115343538</v>
      </c>
      <c r="F20" s="116">
        <v>28090</v>
      </c>
      <c r="G20" s="116">
        <v>28009</v>
      </c>
      <c r="H20" s="540">
        <f>+G20*100/F20</f>
        <v>99.71164115343538</v>
      </c>
      <c r="I20" s="297"/>
      <c r="J20" s="297"/>
      <c r="K20" s="297"/>
      <c r="L20" s="297"/>
      <c r="M20" s="297"/>
      <c r="N20" s="297"/>
      <c r="O20" s="116">
        <v>18919</v>
      </c>
      <c r="P20" s="116">
        <v>18615</v>
      </c>
      <c r="Q20" s="540">
        <f>+P20*100/O20</f>
        <v>98.39314974364396</v>
      </c>
      <c r="R20" s="370"/>
    </row>
    <row r="21" spans="1:18" ht="12.75" customHeight="1">
      <c r="A21" s="610" t="s">
        <v>882</v>
      </c>
      <c r="B21" s="610"/>
      <c r="C21" s="369">
        <f>+F21+I21</f>
        <v>73866</v>
      </c>
      <c r="D21" s="369">
        <f>+G21+J21</f>
        <v>72460</v>
      </c>
      <c r="E21" s="539">
        <f>+D21*100/C21</f>
        <v>98.09655321798934</v>
      </c>
      <c r="F21" s="116">
        <v>62301</v>
      </c>
      <c r="G21" s="116">
        <v>59232</v>
      </c>
      <c r="H21" s="540">
        <f>+G21*100/F21</f>
        <v>95.07391534646314</v>
      </c>
      <c r="I21" s="373">
        <v>11565</v>
      </c>
      <c r="J21" s="373">
        <v>13228</v>
      </c>
      <c r="K21" s="540">
        <f>+J21*100/I21</f>
        <v>114.37959360138349</v>
      </c>
      <c r="L21" s="373">
        <v>109164</v>
      </c>
      <c r="M21" s="373">
        <v>114776</v>
      </c>
      <c r="N21" s="540">
        <f>+M21*100/L21</f>
        <v>105.14088893774505</v>
      </c>
      <c r="O21" s="116">
        <v>27302</v>
      </c>
      <c r="P21" s="116">
        <v>28448</v>
      </c>
      <c r="Q21" s="540">
        <f>+P21*100/O21</f>
        <v>104.19749468903377</v>
      </c>
      <c r="R21" s="370"/>
    </row>
    <row r="22" spans="1:18" ht="12.75" customHeight="1">
      <c r="A22" s="610" t="s">
        <v>255</v>
      </c>
      <c r="B22" s="610"/>
      <c r="C22" s="297"/>
      <c r="D22" s="541"/>
      <c r="E22" s="541"/>
      <c r="F22" s="297"/>
      <c r="G22" s="297"/>
      <c r="H22" s="297"/>
      <c r="I22" s="297"/>
      <c r="J22" s="297"/>
      <c r="K22" s="297"/>
      <c r="L22" s="116">
        <v>1545860</v>
      </c>
      <c r="M22" s="116">
        <v>1973578</v>
      </c>
      <c r="N22" s="540">
        <f>+M22*100/L22</f>
        <v>127.66861164659154</v>
      </c>
      <c r="O22" s="297"/>
      <c r="P22" s="297"/>
      <c r="Q22" s="297"/>
      <c r="R22" s="370"/>
    </row>
    <row r="23" spans="1:18" ht="12.75" customHeight="1">
      <c r="A23" s="610" t="s">
        <v>228</v>
      </c>
      <c r="B23" s="610"/>
      <c r="C23" s="297"/>
      <c r="D23" s="541"/>
      <c r="E23" s="541"/>
      <c r="F23" s="297"/>
      <c r="G23" s="297"/>
      <c r="H23" s="297"/>
      <c r="I23" s="297"/>
      <c r="J23" s="297"/>
      <c r="K23" s="297"/>
      <c r="L23" s="116">
        <v>15500</v>
      </c>
      <c r="M23" s="116">
        <v>19486</v>
      </c>
      <c r="N23" s="540">
        <f>+M23*100/L23</f>
        <v>125.71612903225807</v>
      </c>
      <c r="O23" s="297"/>
      <c r="P23" s="297"/>
      <c r="Q23" s="297"/>
      <c r="R23" s="370"/>
    </row>
    <row r="24" spans="1:18" ht="12.75" customHeight="1">
      <c r="A24" s="610" t="s">
        <v>883</v>
      </c>
      <c r="B24" s="610"/>
      <c r="C24" s="297"/>
      <c r="D24" s="541"/>
      <c r="E24" s="541"/>
      <c r="F24" s="297"/>
      <c r="G24" s="297"/>
      <c r="H24" s="297"/>
      <c r="I24" s="297"/>
      <c r="J24" s="297"/>
      <c r="K24" s="297"/>
      <c r="L24" s="116">
        <v>26710</v>
      </c>
      <c r="M24" s="116">
        <v>33071</v>
      </c>
      <c r="N24" s="540">
        <f>+M24*100/L24</f>
        <v>123.81505054286784</v>
      </c>
      <c r="O24" s="297"/>
      <c r="P24" s="297"/>
      <c r="Q24" s="297"/>
      <c r="R24" s="370"/>
    </row>
    <row r="25" spans="1:18" ht="12.75" customHeight="1">
      <c r="A25" s="611" t="s">
        <v>229</v>
      </c>
      <c r="B25" s="371" t="s">
        <v>230</v>
      </c>
      <c r="C25" s="369">
        <f>+I25</f>
        <v>56751</v>
      </c>
      <c r="D25" s="369">
        <f>+J25</f>
        <v>64355</v>
      </c>
      <c r="E25" s="539">
        <f>+D25*100/C25</f>
        <v>113.39888283906892</v>
      </c>
      <c r="F25" s="297"/>
      <c r="G25" s="297"/>
      <c r="H25" s="297"/>
      <c r="I25" s="116">
        <v>56751</v>
      </c>
      <c r="J25" s="116">
        <v>64355</v>
      </c>
      <c r="K25" s="540">
        <f>+J25*100/I25</f>
        <v>113.39888283906892</v>
      </c>
      <c r="L25" s="116">
        <v>61502</v>
      </c>
      <c r="M25" s="116">
        <v>68433</v>
      </c>
      <c r="N25" s="540">
        <f>+M25*100/L25</f>
        <v>111.26955220968424</v>
      </c>
      <c r="O25" s="116">
        <v>1000</v>
      </c>
      <c r="P25" s="116">
        <v>1044</v>
      </c>
      <c r="Q25" s="540">
        <f>+P25*100/O25</f>
        <v>104.4</v>
      </c>
      <c r="R25" s="370"/>
    </row>
    <row r="26" spans="1:18" ht="12.75">
      <c r="A26" s="611"/>
      <c r="B26" s="371" t="s">
        <v>884</v>
      </c>
      <c r="C26" s="116"/>
      <c r="D26" s="369"/>
      <c r="E26" s="369"/>
      <c r="F26" s="297"/>
      <c r="G26" s="297"/>
      <c r="H26" s="297"/>
      <c r="I26" s="116"/>
      <c r="J26" s="116"/>
      <c r="K26" s="116"/>
      <c r="L26" s="116"/>
      <c r="M26" s="116"/>
      <c r="N26" s="116"/>
      <c r="O26" s="297"/>
      <c r="P26" s="297"/>
      <c r="Q26" s="297"/>
      <c r="R26" s="370"/>
    </row>
    <row r="27" spans="1:18" ht="12.75">
      <c r="A27" s="611"/>
      <c r="B27" s="371" t="s">
        <v>885</v>
      </c>
      <c r="C27" s="369">
        <f aca="true" t="shared" si="0" ref="C27:D29">+F27+I27</f>
        <v>33721</v>
      </c>
      <c r="D27" s="369">
        <f t="shared" si="0"/>
        <v>40959</v>
      </c>
      <c r="E27" s="539">
        <f aca="true" t="shared" si="1" ref="E27:E32">+D27*100/C27</f>
        <v>121.46436938406335</v>
      </c>
      <c r="F27" s="116">
        <v>4650</v>
      </c>
      <c r="G27" s="116">
        <v>3681</v>
      </c>
      <c r="H27" s="540">
        <f>+G27*100/F27</f>
        <v>79.16129032258064</v>
      </c>
      <c r="I27" s="116">
        <v>29071</v>
      </c>
      <c r="J27" s="116">
        <v>37278</v>
      </c>
      <c r="K27" s="540">
        <f>+J27*100/I27</f>
        <v>128.23088301056035</v>
      </c>
      <c r="L27" s="116">
        <v>19400</v>
      </c>
      <c r="M27" s="116">
        <v>25441</v>
      </c>
      <c r="N27" s="540">
        <f>+M27*100/L27</f>
        <v>131.13917525773195</v>
      </c>
      <c r="O27" s="297"/>
      <c r="P27" s="297"/>
      <c r="Q27" s="297"/>
      <c r="R27" s="370"/>
    </row>
    <row r="28" spans="1:18" ht="22.5">
      <c r="A28" s="611"/>
      <c r="B28" s="371" t="s">
        <v>1217</v>
      </c>
      <c r="C28" s="369">
        <f t="shared" si="0"/>
        <v>43101</v>
      </c>
      <c r="D28" s="369">
        <f t="shared" si="0"/>
        <v>40460</v>
      </c>
      <c r="E28" s="539">
        <f t="shared" si="1"/>
        <v>93.87253195981532</v>
      </c>
      <c r="F28" s="116">
        <v>4100</v>
      </c>
      <c r="G28" s="116">
        <v>3243</v>
      </c>
      <c r="H28" s="540">
        <f>+G28*100/F28</f>
        <v>79.09756097560975</v>
      </c>
      <c r="I28" s="116">
        <v>39001</v>
      </c>
      <c r="J28" s="116">
        <v>37217</v>
      </c>
      <c r="K28" s="540">
        <f>+J28*100/I28</f>
        <v>95.42575831388939</v>
      </c>
      <c r="L28" s="116">
        <v>301050</v>
      </c>
      <c r="M28" s="116">
        <v>346842</v>
      </c>
      <c r="N28" s="540">
        <f>+M28*100/L28</f>
        <v>115.21076233183857</v>
      </c>
      <c r="O28" s="297"/>
      <c r="P28" s="297"/>
      <c r="Q28" s="297"/>
      <c r="R28" s="370"/>
    </row>
    <row r="29" spans="1:18" ht="19.5" customHeight="1">
      <c r="A29" s="611"/>
      <c r="B29" s="371" t="s">
        <v>886</v>
      </c>
      <c r="C29" s="369">
        <f t="shared" si="0"/>
        <v>31461</v>
      </c>
      <c r="D29" s="369">
        <f t="shared" si="0"/>
        <v>32024</v>
      </c>
      <c r="E29" s="539">
        <f t="shared" si="1"/>
        <v>101.78951718000063</v>
      </c>
      <c r="F29" s="116">
        <v>2200</v>
      </c>
      <c r="G29" s="116">
        <v>2214</v>
      </c>
      <c r="H29" s="540">
        <f>+G29*100/F29</f>
        <v>100.63636363636364</v>
      </c>
      <c r="I29" s="116">
        <v>29261</v>
      </c>
      <c r="J29" s="116">
        <v>29810</v>
      </c>
      <c r="K29" s="540">
        <f>+J29*100/I29</f>
        <v>101.87621749085814</v>
      </c>
      <c r="L29" s="116">
        <v>19234</v>
      </c>
      <c r="M29" s="116">
        <v>23159</v>
      </c>
      <c r="N29" s="540">
        <f>+M29*100/L29</f>
        <v>120.40657169595508</v>
      </c>
      <c r="O29" s="297"/>
      <c r="P29" s="297"/>
      <c r="Q29" s="297"/>
      <c r="R29" s="370"/>
    </row>
    <row r="30" spans="1:18" ht="22.5">
      <c r="A30" s="611"/>
      <c r="B30" s="371" t="s">
        <v>887</v>
      </c>
      <c r="C30" s="369">
        <f>+I30</f>
        <v>10961</v>
      </c>
      <c r="D30" s="369">
        <f>+J30</f>
        <v>15819</v>
      </c>
      <c r="E30" s="539">
        <f t="shared" si="1"/>
        <v>144.32077365203904</v>
      </c>
      <c r="F30" s="297"/>
      <c r="G30" s="297"/>
      <c r="H30" s="297"/>
      <c r="I30" s="116">
        <v>10961</v>
      </c>
      <c r="J30" s="116">
        <v>15819</v>
      </c>
      <c r="K30" s="540">
        <f>+J30*100/I30</f>
        <v>144.32077365203904</v>
      </c>
      <c r="L30" s="116">
        <v>1872</v>
      </c>
      <c r="M30" s="116">
        <v>2942</v>
      </c>
      <c r="N30" s="540">
        <f>+M30*100/L30</f>
        <v>157.15811965811966</v>
      </c>
      <c r="O30" s="116">
        <v>4005</v>
      </c>
      <c r="P30" s="116">
        <v>4123</v>
      </c>
      <c r="Q30" s="540">
        <f>+P30*100/O30</f>
        <v>102.94631710362047</v>
      </c>
      <c r="R30" s="370"/>
    </row>
    <row r="31" spans="1:18" ht="12.75">
      <c r="A31" s="611"/>
      <c r="B31" s="371" t="s">
        <v>888</v>
      </c>
      <c r="C31" s="369">
        <f>+I31</f>
        <v>18941</v>
      </c>
      <c r="D31" s="369">
        <f>+J31</f>
        <v>20884</v>
      </c>
      <c r="E31" s="539">
        <f t="shared" si="1"/>
        <v>110.2581701071749</v>
      </c>
      <c r="F31" s="297"/>
      <c r="G31" s="297"/>
      <c r="H31" s="297"/>
      <c r="I31" s="116">
        <v>18941</v>
      </c>
      <c r="J31" s="116">
        <v>20884</v>
      </c>
      <c r="K31" s="540">
        <f>+J31*100/I31</f>
        <v>110.2581701071749</v>
      </c>
      <c r="L31" s="116">
        <v>11356</v>
      </c>
      <c r="M31" s="116">
        <v>15094</v>
      </c>
      <c r="N31" s="540">
        <f>+M31*100/L31</f>
        <v>132.91651990137373</v>
      </c>
      <c r="O31" s="297"/>
      <c r="P31" s="297"/>
      <c r="Q31" s="297"/>
      <c r="R31" s="370"/>
    </row>
    <row r="32" spans="1:18" ht="12.75">
      <c r="A32" s="611"/>
      <c r="B32" s="371" t="s">
        <v>889</v>
      </c>
      <c r="C32" s="369">
        <f>+F32</f>
        <v>5300</v>
      </c>
      <c r="D32" s="369">
        <f>+G32</f>
        <v>7126</v>
      </c>
      <c r="E32" s="539">
        <f t="shared" si="1"/>
        <v>134.45283018867926</v>
      </c>
      <c r="F32" s="116">
        <v>5300</v>
      </c>
      <c r="G32" s="116">
        <v>7126</v>
      </c>
      <c r="H32" s="540">
        <f>+G32*100/F32</f>
        <v>134.45283018867926</v>
      </c>
      <c r="I32" s="297"/>
      <c r="J32" s="297"/>
      <c r="K32" s="297"/>
      <c r="L32" s="297"/>
      <c r="M32" s="297"/>
      <c r="N32" s="297"/>
      <c r="O32" s="297"/>
      <c r="P32" s="297"/>
      <c r="Q32" s="297"/>
      <c r="R32" s="370"/>
    </row>
    <row r="33" spans="1:18" ht="12.75">
      <c r="A33" s="611"/>
      <c r="B33" s="371" t="s">
        <v>890</v>
      </c>
      <c r="C33" s="369"/>
      <c r="D33" s="369"/>
      <c r="E33" s="369"/>
      <c r="F33" s="116"/>
      <c r="G33" s="116"/>
      <c r="H33" s="116"/>
      <c r="I33" s="116"/>
      <c r="J33" s="116"/>
      <c r="K33" s="116"/>
      <c r="L33" s="116"/>
      <c r="M33" s="116"/>
      <c r="N33" s="116"/>
      <c r="O33" s="116">
        <v>600</v>
      </c>
      <c r="P33" s="116">
        <v>790</v>
      </c>
      <c r="Q33" s="540">
        <f>+P33*100/O33</f>
        <v>131.66666666666666</v>
      </c>
      <c r="R33" s="370"/>
    </row>
    <row r="34" spans="1:18" ht="12.75">
      <c r="A34" s="609" t="s">
        <v>891</v>
      </c>
      <c r="B34" s="609"/>
      <c r="C34" s="608">
        <f>+F34+I34</f>
        <v>1548032</v>
      </c>
      <c r="D34" s="608">
        <f>+G34+J34</f>
        <v>1715088</v>
      </c>
      <c r="E34" s="607">
        <f>+D34*100/C34</f>
        <v>110.79150818587729</v>
      </c>
      <c r="F34" s="608">
        <f>+F10+F11+F12+F14+F16+F17+F20+F21+F27+F28+F29+F32</f>
        <v>306827</v>
      </c>
      <c r="G34" s="608">
        <f>+G10+G11+G12+G14+G16+G17+G20+G21+G27+G28+G29+G32</f>
        <v>316653</v>
      </c>
      <c r="H34" s="607">
        <f>+G34*100/F34</f>
        <v>103.20245610718744</v>
      </c>
      <c r="I34" s="608">
        <f>+I10+I12+I14+I16+I18+I21+I25+I27+I28+I29+I30+I31+I33</f>
        <v>1241205</v>
      </c>
      <c r="J34" s="608">
        <f>+J10+J12+J14+J16+J18+J21+J25+J27+J28+J29+J30+J31+J33</f>
        <v>1398435</v>
      </c>
      <c r="K34" s="607">
        <f>+J34*100/I34</f>
        <v>112.66752873215947</v>
      </c>
      <c r="L34" s="608">
        <f>+L10+L11+L12+L13+L14+L16+L18+L21+L22+L23+L24+L25+L27+L28+L29+L30+L31+L33</f>
        <v>2965726</v>
      </c>
      <c r="M34" s="608">
        <f>+M10+M11+M12+M13+M14+M16+M18+M21+M22+M23+M24+M25+M27+M28+M29+M30+M31+M33</f>
        <v>3535643</v>
      </c>
      <c r="N34" s="607">
        <f>+M34*100/L34</f>
        <v>119.2167786235141</v>
      </c>
      <c r="O34" s="608">
        <f>+O10+O11+O12+O13+O14+O16+O17+O18+O20+O21+O25+O30+O33</f>
        <v>122900</v>
      </c>
      <c r="P34" s="608">
        <f>+P10+P11+P12+P13+P14+P16+P17+P18+P20+P21+P25+P30+P33</f>
        <v>138338</v>
      </c>
      <c r="Q34" s="607">
        <f>+P34*100/O34</f>
        <v>112.56143205858422</v>
      </c>
      <c r="R34" s="370"/>
    </row>
    <row r="35" spans="1:18" ht="12.75">
      <c r="A35" s="609"/>
      <c r="B35" s="609"/>
      <c r="C35" s="608"/>
      <c r="D35" s="608"/>
      <c r="E35" s="607"/>
      <c r="F35" s="608"/>
      <c r="G35" s="608"/>
      <c r="H35" s="607"/>
      <c r="I35" s="608"/>
      <c r="J35" s="608"/>
      <c r="K35" s="607"/>
      <c r="L35" s="608"/>
      <c r="M35" s="608"/>
      <c r="N35" s="607"/>
      <c r="O35" s="608"/>
      <c r="P35" s="608"/>
      <c r="Q35" s="607"/>
      <c r="R35" s="370"/>
    </row>
    <row r="36" ht="12.75">
      <c r="A36" s="374" t="s">
        <v>892</v>
      </c>
    </row>
  </sheetData>
  <sheetProtection/>
  <mergeCells count="54">
    <mergeCell ref="L3:N3"/>
    <mergeCell ref="O3:Q3"/>
    <mergeCell ref="C4:E5"/>
    <mergeCell ref="F4:H5"/>
    <mergeCell ref="I4:K5"/>
    <mergeCell ref="L4:L9"/>
    <mergeCell ref="M4:M9"/>
    <mergeCell ref="N4:N9"/>
    <mergeCell ref="O4:O9"/>
    <mergeCell ref="P4:P9"/>
    <mergeCell ref="Q4:Q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A10:B10"/>
    <mergeCell ref="A11:B11"/>
    <mergeCell ref="A12:B12"/>
    <mergeCell ref="A13:B13"/>
    <mergeCell ref="A3:B9"/>
    <mergeCell ref="C3:K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A33"/>
    <mergeCell ref="A34:B35"/>
    <mergeCell ref="C34:C35"/>
    <mergeCell ref="D34:D35"/>
    <mergeCell ref="E34:E35"/>
    <mergeCell ref="F34:F35"/>
    <mergeCell ref="G34:G35"/>
    <mergeCell ref="N34:N35"/>
    <mergeCell ref="O34:O35"/>
    <mergeCell ref="P34:P35"/>
    <mergeCell ref="Q34:Q35"/>
    <mergeCell ref="H34:H35"/>
    <mergeCell ref="I34:I35"/>
    <mergeCell ref="J34:J35"/>
    <mergeCell ref="K34:K35"/>
    <mergeCell ref="L34:L35"/>
    <mergeCell ref="M34:M35"/>
  </mergeCells>
  <printOptions/>
  <pageMargins left="0.17" right="0.17" top="0.17" bottom="0.75" header="0.17" footer="0.3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79">
      <selection activeCell="K99" sqref="K99"/>
    </sheetView>
  </sheetViews>
  <sheetFormatPr defaultColWidth="9.140625" defaultRowHeight="12.75"/>
  <cols>
    <col min="1" max="1" width="13.421875" style="223" customWidth="1"/>
    <col min="2" max="2" width="15.00390625" style="223" customWidth="1"/>
    <col min="3" max="3" width="9.140625" style="223" customWidth="1"/>
    <col min="4" max="4" width="27.140625" style="223" customWidth="1"/>
    <col min="5" max="5" width="9.7109375" style="223" customWidth="1"/>
    <col min="6" max="6" width="14.140625" style="397" customWidth="1"/>
    <col min="7" max="7" width="8.8515625" style="223" customWidth="1"/>
    <col min="8" max="8" width="10.00390625" style="223" customWidth="1"/>
    <col min="9" max="9" width="13.57421875" style="223" customWidth="1"/>
    <col min="10" max="10" width="8.8515625" style="223" customWidth="1"/>
    <col min="11" max="12" width="14.28125" style="223" customWidth="1"/>
    <col min="13" max="16384" width="9.140625" style="223" customWidth="1"/>
  </cols>
  <sheetData>
    <row r="1" spans="1:12" s="41" customFormat="1" ht="16.5" customHeight="1" thickBot="1">
      <c r="A1" s="619" t="s">
        <v>783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1:12" ht="30" customHeight="1" thickBot="1">
      <c r="A2" s="621" t="s">
        <v>423</v>
      </c>
      <c r="B2" s="624" t="s">
        <v>424</v>
      </c>
      <c r="C2" s="624" t="s">
        <v>425</v>
      </c>
      <c r="D2" s="624" t="s">
        <v>426</v>
      </c>
      <c r="E2" s="624" t="s">
        <v>427</v>
      </c>
      <c r="F2" s="627" t="s">
        <v>428</v>
      </c>
      <c r="G2" s="630" t="s">
        <v>429</v>
      </c>
      <c r="H2" s="631"/>
      <c r="I2" s="631"/>
      <c r="J2" s="631"/>
      <c r="K2" s="631"/>
      <c r="L2" s="632"/>
    </row>
    <row r="3" spans="1:12" ht="29.25" customHeight="1">
      <c r="A3" s="622"/>
      <c r="B3" s="625"/>
      <c r="C3" s="625"/>
      <c r="D3" s="625"/>
      <c r="E3" s="625"/>
      <c r="F3" s="628"/>
      <c r="G3" s="613" t="s">
        <v>782</v>
      </c>
      <c r="H3" s="614"/>
      <c r="I3" s="615"/>
      <c r="J3" s="613" t="s">
        <v>1213</v>
      </c>
      <c r="K3" s="614"/>
      <c r="L3" s="615"/>
    </row>
    <row r="4" spans="1:12" ht="38.25" customHeight="1" thickBot="1">
      <c r="A4" s="623"/>
      <c r="B4" s="626"/>
      <c r="C4" s="626"/>
      <c r="D4" s="626"/>
      <c r="E4" s="626"/>
      <c r="F4" s="629"/>
      <c r="G4" s="498" t="s">
        <v>430</v>
      </c>
      <c r="H4" s="456" t="s">
        <v>431</v>
      </c>
      <c r="I4" s="499" t="s">
        <v>432</v>
      </c>
      <c r="J4" s="498" t="s">
        <v>430</v>
      </c>
      <c r="K4" s="456" t="s">
        <v>431</v>
      </c>
      <c r="L4" s="499" t="s">
        <v>432</v>
      </c>
    </row>
    <row r="5" spans="1:12" ht="18" customHeight="1" thickBot="1">
      <c r="A5" s="500">
        <v>0</v>
      </c>
      <c r="B5" s="542">
        <v>1</v>
      </c>
      <c r="C5" s="502">
        <v>2</v>
      </c>
      <c r="D5" s="501">
        <v>3</v>
      </c>
      <c r="E5" s="501">
        <v>4</v>
      </c>
      <c r="F5" s="543">
        <v>5</v>
      </c>
      <c r="G5" s="502">
        <v>6</v>
      </c>
      <c r="H5" s="501">
        <v>7</v>
      </c>
      <c r="I5" s="503">
        <v>8</v>
      </c>
      <c r="J5" s="502">
        <v>9</v>
      </c>
      <c r="K5" s="501">
        <v>10</v>
      </c>
      <c r="L5" s="503">
        <v>11</v>
      </c>
    </row>
    <row r="6" spans="1:12" ht="33.75">
      <c r="A6" s="616" t="s">
        <v>433</v>
      </c>
      <c r="B6" s="398">
        <v>7114129</v>
      </c>
      <c r="C6" s="399" t="s">
        <v>1065</v>
      </c>
      <c r="D6" s="400" t="s">
        <v>898</v>
      </c>
      <c r="E6" s="387" t="s">
        <v>899</v>
      </c>
      <c r="F6" s="544" t="s">
        <v>900</v>
      </c>
      <c r="G6" s="462">
        <v>70</v>
      </c>
      <c r="H6" s="401">
        <v>434.5</v>
      </c>
      <c r="I6" s="402">
        <f aca="true" t="shared" si="0" ref="I6:I11">SUM(G6*H6)</f>
        <v>30415</v>
      </c>
      <c r="J6" s="481">
        <v>50</v>
      </c>
      <c r="K6" s="545">
        <v>434.5</v>
      </c>
      <c r="L6" s="411">
        <f aca="true" t="shared" si="1" ref="L6:L11">SUM(J6*K6)</f>
        <v>21725</v>
      </c>
    </row>
    <row r="7" spans="1:12" ht="12.75">
      <c r="A7" s="617"/>
      <c r="B7" s="403">
        <v>4090121</v>
      </c>
      <c r="C7" s="227" t="s">
        <v>1066</v>
      </c>
      <c r="D7" s="404" t="s">
        <v>901</v>
      </c>
      <c r="E7" s="228" t="s">
        <v>902</v>
      </c>
      <c r="F7" s="546" t="s">
        <v>903</v>
      </c>
      <c r="G7" s="420">
        <v>65</v>
      </c>
      <c r="H7" s="406">
        <v>134.65</v>
      </c>
      <c r="I7" s="407">
        <f t="shared" si="0"/>
        <v>8752.25</v>
      </c>
      <c r="J7" s="482">
        <v>50</v>
      </c>
      <c r="K7" s="547">
        <v>134.65</v>
      </c>
      <c r="L7" s="413">
        <f t="shared" si="1"/>
        <v>6732.5</v>
      </c>
    </row>
    <row r="8" spans="1:12" ht="12.75">
      <c r="A8" s="617"/>
      <c r="B8" s="403">
        <v>7090801</v>
      </c>
      <c r="C8" s="408" t="s">
        <v>1067</v>
      </c>
      <c r="D8" s="404" t="s">
        <v>904</v>
      </c>
      <c r="E8" s="228" t="s">
        <v>905</v>
      </c>
      <c r="F8" s="546" t="s">
        <v>906</v>
      </c>
      <c r="G8" s="420">
        <v>20</v>
      </c>
      <c r="H8" s="406">
        <v>188.1</v>
      </c>
      <c r="I8" s="407">
        <f t="shared" si="0"/>
        <v>3762</v>
      </c>
      <c r="J8" s="482">
        <v>20</v>
      </c>
      <c r="K8" s="547">
        <v>188.1</v>
      </c>
      <c r="L8" s="413">
        <f t="shared" si="1"/>
        <v>3762</v>
      </c>
    </row>
    <row r="9" spans="1:12" ht="22.5">
      <c r="A9" s="617"/>
      <c r="B9" s="403">
        <v>7090813</v>
      </c>
      <c r="C9" s="227" t="s">
        <v>1068</v>
      </c>
      <c r="D9" s="404" t="s">
        <v>907</v>
      </c>
      <c r="E9" s="228" t="s">
        <v>905</v>
      </c>
      <c r="F9" s="546" t="s">
        <v>908</v>
      </c>
      <c r="G9" s="420">
        <v>81</v>
      </c>
      <c r="H9" s="406">
        <v>220.55</v>
      </c>
      <c r="I9" s="407">
        <f t="shared" si="0"/>
        <v>17864.55</v>
      </c>
      <c r="J9" s="482">
        <v>90</v>
      </c>
      <c r="K9" s="547">
        <v>220.55</v>
      </c>
      <c r="L9" s="413">
        <f t="shared" si="1"/>
        <v>19849.5</v>
      </c>
    </row>
    <row r="10" spans="1:12" ht="22.5">
      <c r="A10" s="618"/>
      <c r="B10" s="409">
        <v>4152191</v>
      </c>
      <c r="C10" s="227" t="s">
        <v>1069</v>
      </c>
      <c r="D10" s="380" t="s">
        <v>909</v>
      </c>
      <c r="E10" s="228" t="s">
        <v>910</v>
      </c>
      <c r="F10" s="546" t="s">
        <v>1197</v>
      </c>
      <c r="G10" s="420">
        <v>26</v>
      </c>
      <c r="H10" s="406">
        <v>84.612</v>
      </c>
      <c r="I10" s="407">
        <f t="shared" si="0"/>
        <v>2199.912</v>
      </c>
      <c r="J10" s="482">
        <v>15</v>
      </c>
      <c r="K10" s="547">
        <v>116.7</v>
      </c>
      <c r="L10" s="413">
        <f t="shared" si="1"/>
        <v>1750.5</v>
      </c>
    </row>
    <row r="11" spans="1:12" ht="13.5" thickBot="1">
      <c r="A11" s="385"/>
      <c r="B11" s="381">
        <v>4150250</v>
      </c>
      <c r="C11" s="381" t="s">
        <v>1070</v>
      </c>
      <c r="D11" s="383" t="s">
        <v>911</v>
      </c>
      <c r="E11" s="384" t="s">
        <v>910</v>
      </c>
      <c r="F11" s="548" t="s">
        <v>1196</v>
      </c>
      <c r="G11" s="474">
        <v>71</v>
      </c>
      <c r="H11" s="410">
        <v>141.45</v>
      </c>
      <c r="I11" s="549">
        <f t="shared" si="0"/>
        <v>10042.949999999999</v>
      </c>
      <c r="J11" s="483">
        <v>59</v>
      </c>
      <c r="K11" s="550">
        <v>149.26</v>
      </c>
      <c r="L11" s="415">
        <f t="shared" si="1"/>
        <v>8806.34</v>
      </c>
    </row>
    <row r="12" spans="1:12" ht="12.75">
      <c r="A12" s="386" t="s">
        <v>434</v>
      </c>
      <c r="B12" s="387"/>
      <c r="C12" s="399"/>
      <c r="D12" s="582"/>
      <c r="E12" s="387"/>
      <c r="F12" s="558"/>
      <c r="G12" s="462"/>
      <c r="H12" s="583"/>
      <c r="I12" s="411"/>
      <c r="J12" s="584"/>
      <c r="K12" s="584"/>
      <c r="L12" s="585"/>
    </row>
    <row r="13" spans="1:12" ht="12.75">
      <c r="A13" s="388"/>
      <c r="B13" s="228"/>
      <c r="C13" s="227"/>
      <c r="D13" s="380"/>
      <c r="E13" s="228"/>
      <c r="F13" s="546"/>
      <c r="G13" s="420"/>
      <c r="H13" s="412"/>
      <c r="I13" s="413"/>
      <c r="J13" s="405"/>
      <c r="K13" s="551"/>
      <c r="L13" s="413"/>
    </row>
    <row r="14" spans="1:12" ht="12.75">
      <c r="A14" s="388"/>
      <c r="B14" s="228"/>
      <c r="C14" s="227"/>
      <c r="D14" s="380"/>
      <c r="E14" s="228"/>
      <c r="F14" s="546"/>
      <c r="G14" s="420"/>
      <c r="H14" s="412"/>
      <c r="I14" s="413"/>
      <c r="J14" s="405"/>
      <c r="K14" s="551"/>
      <c r="L14" s="413"/>
    </row>
    <row r="15" spans="1:12" ht="12.75">
      <c r="A15" s="388"/>
      <c r="B15" s="228"/>
      <c r="C15" s="227"/>
      <c r="D15" s="380"/>
      <c r="E15" s="228"/>
      <c r="F15" s="546"/>
      <c r="G15" s="420"/>
      <c r="H15" s="412"/>
      <c r="I15" s="413"/>
      <c r="J15" s="405"/>
      <c r="K15" s="551"/>
      <c r="L15" s="413"/>
    </row>
    <row r="16" spans="1:12" ht="13.5" thickBot="1">
      <c r="A16" s="389"/>
      <c r="B16" s="384"/>
      <c r="C16" s="381"/>
      <c r="D16" s="383"/>
      <c r="E16" s="384"/>
      <c r="F16" s="548"/>
      <c r="G16" s="475"/>
      <c r="H16" s="414"/>
      <c r="I16" s="415"/>
      <c r="J16" s="586"/>
      <c r="K16" s="587"/>
      <c r="L16" s="415"/>
    </row>
    <row r="17" spans="1:12" ht="12.75">
      <c r="A17" s="386" t="s">
        <v>435</v>
      </c>
      <c r="B17" s="416" t="s">
        <v>1071</v>
      </c>
      <c r="C17" s="427" t="s">
        <v>1072</v>
      </c>
      <c r="D17" s="471" t="s">
        <v>912</v>
      </c>
      <c r="E17" s="452" t="s">
        <v>913</v>
      </c>
      <c r="F17" s="544" t="s">
        <v>914</v>
      </c>
      <c r="G17" s="434">
        <v>10</v>
      </c>
      <c r="H17" s="552">
        <v>1209</v>
      </c>
      <c r="I17" s="457">
        <f aca="true" t="shared" si="2" ref="I17:I80">SUM(G17*H17)</f>
        <v>12090</v>
      </c>
      <c r="J17" s="481">
        <v>14</v>
      </c>
      <c r="K17" s="545">
        <v>1250</v>
      </c>
      <c r="L17" s="411">
        <f aca="true" t="shared" si="3" ref="L17:L80">SUM(J17*K17)</f>
        <v>17500</v>
      </c>
    </row>
    <row r="18" spans="1:12" ht="12.75">
      <c r="A18" s="390"/>
      <c r="B18" s="418" t="s">
        <v>1073</v>
      </c>
      <c r="C18" s="408" t="s">
        <v>1074</v>
      </c>
      <c r="D18" s="404" t="s">
        <v>915</v>
      </c>
      <c r="E18" s="419" t="s">
        <v>916</v>
      </c>
      <c r="F18" s="546" t="s">
        <v>917</v>
      </c>
      <c r="G18" s="420">
        <v>0</v>
      </c>
      <c r="H18" s="420">
        <v>0</v>
      </c>
      <c r="I18" s="413">
        <f t="shared" si="2"/>
        <v>0</v>
      </c>
      <c r="J18" s="482">
        <v>1</v>
      </c>
      <c r="K18" s="553">
        <v>4323</v>
      </c>
      <c r="L18" s="413">
        <f t="shared" si="3"/>
        <v>4323</v>
      </c>
    </row>
    <row r="19" spans="1:12" ht="12.75">
      <c r="A19" s="390"/>
      <c r="B19" s="418" t="s">
        <v>1075</v>
      </c>
      <c r="C19" s="227" t="s">
        <v>1076</v>
      </c>
      <c r="D19" s="404" t="s">
        <v>918</v>
      </c>
      <c r="E19" s="419" t="s">
        <v>913</v>
      </c>
      <c r="F19" s="546" t="s">
        <v>919</v>
      </c>
      <c r="G19" s="420">
        <v>400</v>
      </c>
      <c r="H19" s="420">
        <v>1118</v>
      </c>
      <c r="I19" s="413">
        <f t="shared" si="2"/>
        <v>447200</v>
      </c>
      <c r="J19" s="482">
        <v>283</v>
      </c>
      <c r="K19" s="553">
        <v>1118</v>
      </c>
      <c r="L19" s="413">
        <f t="shared" si="3"/>
        <v>316394</v>
      </c>
    </row>
    <row r="20" spans="1:12" ht="12.75">
      <c r="A20" s="390"/>
      <c r="B20" s="418" t="s">
        <v>1077</v>
      </c>
      <c r="C20" s="227" t="s">
        <v>1078</v>
      </c>
      <c r="D20" s="404" t="s">
        <v>920</v>
      </c>
      <c r="E20" s="419" t="s">
        <v>913</v>
      </c>
      <c r="F20" s="546" t="s">
        <v>921</v>
      </c>
      <c r="G20" s="420">
        <v>2100</v>
      </c>
      <c r="H20" s="420">
        <v>309.54</v>
      </c>
      <c r="I20" s="413">
        <f t="shared" si="2"/>
        <v>650034</v>
      </c>
      <c r="J20" s="482">
        <v>2098</v>
      </c>
      <c r="K20" s="553">
        <v>309.5</v>
      </c>
      <c r="L20" s="413">
        <f t="shared" si="3"/>
        <v>649331</v>
      </c>
    </row>
    <row r="21" spans="1:12" ht="12.75">
      <c r="A21" s="390"/>
      <c r="B21" s="418" t="s">
        <v>1079</v>
      </c>
      <c r="C21" s="227" t="s">
        <v>1080</v>
      </c>
      <c r="D21" s="404" t="s">
        <v>922</v>
      </c>
      <c r="E21" s="419" t="s">
        <v>913</v>
      </c>
      <c r="F21" s="546" t="s">
        <v>923</v>
      </c>
      <c r="G21" s="420">
        <v>2000</v>
      </c>
      <c r="H21" s="420">
        <v>606</v>
      </c>
      <c r="I21" s="413">
        <f t="shared" si="2"/>
        <v>1212000</v>
      </c>
      <c r="J21" s="482">
        <v>1790</v>
      </c>
      <c r="K21" s="553">
        <v>606</v>
      </c>
      <c r="L21" s="413">
        <f t="shared" si="3"/>
        <v>1084740</v>
      </c>
    </row>
    <row r="22" spans="1:12" ht="22.5">
      <c r="A22" s="390"/>
      <c r="B22" s="418" t="s">
        <v>1081</v>
      </c>
      <c r="C22" s="227" t="s">
        <v>1082</v>
      </c>
      <c r="D22" s="404" t="s">
        <v>924</v>
      </c>
      <c r="E22" s="419" t="s">
        <v>913</v>
      </c>
      <c r="F22" s="546" t="s">
        <v>925</v>
      </c>
      <c r="G22" s="420">
        <v>650</v>
      </c>
      <c r="H22" s="420">
        <v>214.98</v>
      </c>
      <c r="I22" s="413">
        <f t="shared" si="2"/>
        <v>139737</v>
      </c>
      <c r="J22" s="482">
        <v>610</v>
      </c>
      <c r="K22" s="553">
        <v>214.83</v>
      </c>
      <c r="L22" s="413">
        <f t="shared" si="3"/>
        <v>131046.3</v>
      </c>
    </row>
    <row r="23" spans="1:12" ht="22.5">
      <c r="A23" s="392"/>
      <c r="B23" s="418" t="s">
        <v>1083</v>
      </c>
      <c r="C23" s="227" t="s">
        <v>1084</v>
      </c>
      <c r="D23" s="404" t="s">
        <v>926</v>
      </c>
      <c r="E23" s="419" t="s">
        <v>913</v>
      </c>
      <c r="F23" s="546" t="s">
        <v>1225</v>
      </c>
      <c r="G23" s="420">
        <v>50</v>
      </c>
      <c r="H23" s="420">
        <v>2158.5</v>
      </c>
      <c r="I23" s="413">
        <f t="shared" si="2"/>
        <v>107925</v>
      </c>
      <c r="J23" s="484">
        <v>22.4</v>
      </c>
      <c r="K23" s="553">
        <v>2158.5</v>
      </c>
      <c r="L23" s="413">
        <f t="shared" si="3"/>
        <v>48350.399999999994</v>
      </c>
    </row>
    <row r="24" spans="1:12" ht="22.5">
      <c r="A24" s="390"/>
      <c r="B24" s="418" t="s">
        <v>1085</v>
      </c>
      <c r="C24" s="227" t="s">
        <v>1084</v>
      </c>
      <c r="D24" s="404" t="s">
        <v>927</v>
      </c>
      <c r="E24" s="419" t="s">
        <v>913</v>
      </c>
      <c r="F24" s="546" t="s">
        <v>1226</v>
      </c>
      <c r="G24" s="420">
        <v>350</v>
      </c>
      <c r="H24" s="420">
        <v>3934.9</v>
      </c>
      <c r="I24" s="413">
        <f t="shared" si="2"/>
        <v>1377215</v>
      </c>
      <c r="J24" s="482">
        <v>426.4</v>
      </c>
      <c r="K24" s="553">
        <v>3934.9</v>
      </c>
      <c r="L24" s="413">
        <f t="shared" si="3"/>
        <v>1677841.3599999999</v>
      </c>
    </row>
    <row r="25" spans="1:12" ht="22.5">
      <c r="A25" s="388"/>
      <c r="B25" s="418" t="s">
        <v>1086</v>
      </c>
      <c r="C25" s="227" t="s">
        <v>1084</v>
      </c>
      <c r="D25" s="404" t="s">
        <v>928</v>
      </c>
      <c r="E25" s="419" t="s">
        <v>913</v>
      </c>
      <c r="F25" s="546" t="s">
        <v>1227</v>
      </c>
      <c r="G25" s="420">
        <v>150</v>
      </c>
      <c r="H25" s="420">
        <v>5177.6</v>
      </c>
      <c r="I25" s="413">
        <f t="shared" si="2"/>
        <v>776640</v>
      </c>
      <c r="J25" s="482">
        <v>147</v>
      </c>
      <c r="K25" s="553">
        <v>5177.6</v>
      </c>
      <c r="L25" s="413">
        <f t="shared" si="3"/>
        <v>761107.2000000001</v>
      </c>
    </row>
    <row r="26" spans="1:12" ht="22.5">
      <c r="A26" s="392"/>
      <c r="B26" s="418" t="s">
        <v>1087</v>
      </c>
      <c r="C26" s="227" t="s">
        <v>1084</v>
      </c>
      <c r="D26" s="404" t="s">
        <v>929</v>
      </c>
      <c r="E26" s="419" t="s">
        <v>913</v>
      </c>
      <c r="F26" s="546" t="s">
        <v>1228</v>
      </c>
      <c r="G26" s="420">
        <v>50</v>
      </c>
      <c r="H26" s="420">
        <v>5880.6</v>
      </c>
      <c r="I26" s="413">
        <f t="shared" si="2"/>
        <v>294030</v>
      </c>
      <c r="J26" s="482">
        <v>46.5</v>
      </c>
      <c r="K26" s="553">
        <v>5880.6</v>
      </c>
      <c r="L26" s="413">
        <f t="shared" si="3"/>
        <v>273447.9</v>
      </c>
    </row>
    <row r="27" spans="1:12" ht="12.75">
      <c r="A27" s="390"/>
      <c r="B27" s="422" t="s">
        <v>1088</v>
      </c>
      <c r="C27" s="423" t="s">
        <v>1084</v>
      </c>
      <c r="D27" s="404" t="s">
        <v>930</v>
      </c>
      <c r="E27" s="419" t="s">
        <v>913</v>
      </c>
      <c r="F27" s="546" t="s">
        <v>931</v>
      </c>
      <c r="G27" s="476">
        <v>3200</v>
      </c>
      <c r="H27" s="224">
        <v>1199</v>
      </c>
      <c r="I27" s="413">
        <f t="shared" si="2"/>
        <v>3836800</v>
      </c>
      <c r="J27" s="484">
        <v>2860</v>
      </c>
      <c r="K27" s="554">
        <v>1199.5</v>
      </c>
      <c r="L27" s="413">
        <f t="shared" si="3"/>
        <v>3430570</v>
      </c>
    </row>
    <row r="28" spans="1:12" ht="22.5">
      <c r="A28" s="390"/>
      <c r="B28" s="418" t="s">
        <v>1089</v>
      </c>
      <c r="C28" s="424" t="s">
        <v>1090</v>
      </c>
      <c r="D28" s="425" t="s">
        <v>932</v>
      </c>
      <c r="E28" s="419" t="s">
        <v>913</v>
      </c>
      <c r="F28" s="546" t="s">
        <v>933</v>
      </c>
      <c r="G28" s="420">
        <v>3801</v>
      </c>
      <c r="H28" s="405">
        <v>92.95</v>
      </c>
      <c r="I28" s="413">
        <f t="shared" si="2"/>
        <v>353302.95</v>
      </c>
      <c r="J28" s="482">
        <v>3900</v>
      </c>
      <c r="K28" s="553">
        <v>92.95</v>
      </c>
      <c r="L28" s="413">
        <f t="shared" si="3"/>
        <v>362505</v>
      </c>
    </row>
    <row r="29" spans="1:12" ht="24">
      <c r="A29" s="390"/>
      <c r="B29" s="418" t="s">
        <v>1091</v>
      </c>
      <c r="C29" s="424" t="s">
        <v>1090</v>
      </c>
      <c r="D29" s="425" t="s">
        <v>934</v>
      </c>
      <c r="E29" s="419" t="s">
        <v>913</v>
      </c>
      <c r="F29" s="546" t="s">
        <v>933</v>
      </c>
      <c r="G29" s="420">
        <v>3800</v>
      </c>
      <c r="H29" s="420">
        <v>92.95</v>
      </c>
      <c r="I29" s="413">
        <f t="shared" si="2"/>
        <v>353210</v>
      </c>
      <c r="J29" s="482">
        <v>3900</v>
      </c>
      <c r="K29" s="553">
        <v>92.95</v>
      </c>
      <c r="L29" s="413">
        <f t="shared" si="3"/>
        <v>362505</v>
      </c>
    </row>
    <row r="30" spans="1:12" ht="22.5">
      <c r="A30" s="390"/>
      <c r="B30" s="426" t="s">
        <v>1092</v>
      </c>
      <c r="C30" s="427" t="s">
        <v>1090</v>
      </c>
      <c r="D30" s="404" t="s">
        <v>935</v>
      </c>
      <c r="E30" s="419" t="s">
        <v>913</v>
      </c>
      <c r="F30" s="546" t="s">
        <v>1229</v>
      </c>
      <c r="G30" s="420">
        <v>27</v>
      </c>
      <c r="H30" s="420">
        <v>458</v>
      </c>
      <c r="I30" s="413">
        <f t="shared" si="2"/>
        <v>12366</v>
      </c>
      <c r="J30" s="482">
        <v>40</v>
      </c>
      <c r="K30" s="553">
        <v>562.2</v>
      </c>
      <c r="L30" s="413">
        <f t="shared" si="3"/>
        <v>22488</v>
      </c>
    </row>
    <row r="31" spans="1:12" ht="22.5">
      <c r="A31" s="390"/>
      <c r="B31" s="418" t="s">
        <v>1093</v>
      </c>
      <c r="C31" s="227" t="s">
        <v>1094</v>
      </c>
      <c r="D31" s="404" t="s">
        <v>936</v>
      </c>
      <c r="E31" s="419" t="s">
        <v>913</v>
      </c>
      <c r="F31" s="546" t="s">
        <v>937</v>
      </c>
      <c r="G31" s="420">
        <v>805</v>
      </c>
      <c r="H31" s="420">
        <v>1618.1</v>
      </c>
      <c r="I31" s="413">
        <f t="shared" si="2"/>
        <v>1302570.5</v>
      </c>
      <c r="J31" s="482">
        <v>890</v>
      </c>
      <c r="K31" s="553">
        <v>1618.1</v>
      </c>
      <c r="L31" s="413">
        <f t="shared" si="3"/>
        <v>1440109</v>
      </c>
    </row>
    <row r="32" spans="1:12" ht="22.5">
      <c r="A32" s="390"/>
      <c r="B32" s="418" t="s">
        <v>1095</v>
      </c>
      <c r="C32" s="227" t="s">
        <v>1096</v>
      </c>
      <c r="D32" s="428" t="s">
        <v>938</v>
      </c>
      <c r="E32" s="228" t="s">
        <v>939</v>
      </c>
      <c r="F32" s="546" t="s">
        <v>940</v>
      </c>
      <c r="G32" s="420">
        <v>43</v>
      </c>
      <c r="H32" s="420">
        <v>1767.6</v>
      </c>
      <c r="I32" s="413">
        <f t="shared" si="2"/>
        <v>76006.8</v>
      </c>
      <c r="J32" s="482">
        <v>30</v>
      </c>
      <c r="K32" s="553">
        <v>1767.6</v>
      </c>
      <c r="L32" s="413">
        <f t="shared" si="3"/>
        <v>53028</v>
      </c>
    </row>
    <row r="33" spans="1:12" ht="22.5">
      <c r="A33" s="388"/>
      <c r="B33" s="418" t="s">
        <v>1097</v>
      </c>
      <c r="C33" s="227" t="s">
        <v>1096</v>
      </c>
      <c r="D33" s="428" t="s">
        <v>941</v>
      </c>
      <c r="E33" s="228" t="s">
        <v>939</v>
      </c>
      <c r="F33" s="546" t="s">
        <v>942</v>
      </c>
      <c r="G33" s="420">
        <v>45</v>
      </c>
      <c r="H33" s="420">
        <v>3243.2</v>
      </c>
      <c r="I33" s="413">
        <f t="shared" si="2"/>
        <v>145944</v>
      </c>
      <c r="J33" s="482">
        <v>125</v>
      </c>
      <c r="K33" s="553">
        <v>3243.2</v>
      </c>
      <c r="L33" s="413">
        <f t="shared" si="3"/>
        <v>405400</v>
      </c>
    </row>
    <row r="34" spans="1:12" ht="24">
      <c r="A34" s="390"/>
      <c r="B34" s="418" t="s">
        <v>1098</v>
      </c>
      <c r="C34" s="227" t="s">
        <v>1099</v>
      </c>
      <c r="D34" s="404" t="s">
        <v>943</v>
      </c>
      <c r="E34" s="228" t="s">
        <v>939</v>
      </c>
      <c r="F34" s="546" t="s">
        <v>944</v>
      </c>
      <c r="G34" s="420">
        <v>1600</v>
      </c>
      <c r="H34" s="420">
        <v>1899.7</v>
      </c>
      <c r="I34" s="413">
        <f t="shared" si="2"/>
        <v>3039520</v>
      </c>
      <c r="J34" s="482">
        <v>1300</v>
      </c>
      <c r="K34" s="553">
        <v>1899.7</v>
      </c>
      <c r="L34" s="413">
        <f t="shared" si="3"/>
        <v>2469610</v>
      </c>
    </row>
    <row r="35" spans="1:12" ht="24">
      <c r="A35" s="390"/>
      <c r="B35" s="418" t="s">
        <v>1100</v>
      </c>
      <c r="C35" s="227" t="s">
        <v>1099</v>
      </c>
      <c r="D35" s="404" t="s">
        <v>945</v>
      </c>
      <c r="E35" s="228" t="s">
        <v>939</v>
      </c>
      <c r="F35" s="546" t="s">
        <v>946</v>
      </c>
      <c r="G35" s="420">
        <v>1100</v>
      </c>
      <c r="H35" s="420">
        <v>2105.1</v>
      </c>
      <c r="I35" s="413">
        <f t="shared" si="2"/>
        <v>2315610</v>
      </c>
      <c r="J35" s="482">
        <v>1520</v>
      </c>
      <c r="K35" s="553">
        <v>2105.1</v>
      </c>
      <c r="L35" s="413">
        <f t="shared" si="3"/>
        <v>3199752</v>
      </c>
    </row>
    <row r="36" spans="1:12" ht="24">
      <c r="A36" s="390"/>
      <c r="B36" s="418" t="s">
        <v>1101</v>
      </c>
      <c r="C36" s="227" t="s">
        <v>1099</v>
      </c>
      <c r="D36" s="404" t="s">
        <v>947</v>
      </c>
      <c r="E36" s="228" t="s">
        <v>939</v>
      </c>
      <c r="F36" s="546" t="s">
        <v>948</v>
      </c>
      <c r="G36" s="420">
        <v>980</v>
      </c>
      <c r="H36" s="420">
        <v>3064.3</v>
      </c>
      <c r="I36" s="413">
        <f t="shared" si="2"/>
        <v>3003014</v>
      </c>
      <c r="J36" s="482">
        <v>1400</v>
      </c>
      <c r="K36" s="553">
        <v>3064.3</v>
      </c>
      <c r="L36" s="413">
        <f t="shared" si="3"/>
        <v>4290020</v>
      </c>
    </row>
    <row r="37" spans="1:12" ht="24">
      <c r="A37" s="390"/>
      <c r="B37" s="418" t="s">
        <v>1102</v>
      </c>
      <c r="C37" s="227" t="s">
        <v>1103</v>
      </c>
      <c r="D37" s="404" t="s">
        <v>949</v>
      </c>
      <c r="E37" s="419" t="s">
        <v>913</v>
      </c>
      <c r="F37" s="546" t="s">
        <v>950</v>
      </c>
      <c r="G37" s="420">
        <v>515</v>
      </c>
      <c r="H37" s="420">
        <v>361.4</v>
      </c>
      <c r="I37" s="413">
        <f t="shared" si="2"/>
        <v>186121</v>
      </c>
      <c r="J37" s="482">
        <v>440</v>
      </c>
      <c r="K37" s="553">
        <v>361.4</v>
      </c>
      <c r="L37" s="413">
        <f t="shared" si="3"/>
        <v>159016</v>
      </c>
    </row>
    <row r="38" spans="1:12" s="222" customFormat="1" ht="24">
      <c r="A38" s="390"/>
      <c r="B38" s="418" t="s">
        <v>1104</v>
      </c>
      <c r="C38" s="227" t="s">
        <v>1105</v>
      </c>
      <c r="D38" s="404" t="s">
        <v>951</v>
      </c>
      <c r="E38" s="419" t="s">
        <v>913</v>
      </c>
      <c r="F38" s="546" t="s">
        <v>952</v>
      </c>
      <c r="G38" s="420">
        <v>1200</v>
      </c>
      <c r="H38" s="420">
        <v>482.3</v>
      </c>
      <c r="I38" s="413">
        <f t="shared" si="2"/>
        <v>578760</v>
      </c>
      <c r="J38" s="482">
        <v>1170</v>
      </c>
      <c r="K38" s="553">
        <v>482.3</v>
      </c>
      <c r="L38" s="413">
        <f t="shared" si="3"/>
        <v>564291</v>
      </c>
    </row>
    <row r="39" spans="1:12" ht="24">
      <c r="A39" s="390"/>
      <c r="B39" s="418" t="s">
        <v>1106</v>
      </c>
      <c r="C39" s="227" t="s">
        <v>1107</v>
      </c>
      <c r="D39" s="404" t="s">
        <v>953</v>
      </c>
      <c r="E39" s="419" t="s">
        <v>913</v>
      </c>
      <c r="F39" s="546" t="s">
        <v>954</v>
      </c>
      <c r="G39" s="420">
        <v>1500</v>
      </c>
      <c r="H39" s="420">
        <v>317.35</v>
      </c>
      <c r="I39" s="413">
        <f t="shared" si="2"/>
        <v>476025.00000000006</v>
      </c>
      <c r="J39" s="482">
        <v>1100</v>
      </c>
      <c r="K39" s="553">
        <v>317.35</v>
      </c>
      <c r="L39" s="413">
        <f t="shared" si="3"/>
        <v>349085</v>
      </c>
    </row>
    <row r="40" spans="1:12" ht="24">
      <c r="A40" s="391"/>
      <c r="B40" s="418" t="s">
        <v>1108</v>
      </c>
      <c r="C40" s="227" t="s">
        <v>1109</v>
      </c>
      <c r="D40" s="404" t="s">
        <v>955</v>
      </c>
      <c r="E40" s="228" t="s">
        <v>956</v>
      </c>
      <c r="F40" s="546" t="s">
        <v>957</v>
      </c>
      <c r="G40" s="420">
        <v>30</v>
      </c>
      <c r="H40" s="420">
        <v>86.03</v>
      </c>
      <c r="I40" s="413">
        <f t="shared" si="2"/>
        <v>2580.9</v>
      </c>
      <c r="J40" s="482">
        <v>86</v>
      </c>
      <c r="K40" s="553">
        <v>86.03</v>
      </c>
      <c r="L40" s="413">
        <f t="shared" si="3"/>
        <v>7398.58</v>
      </c>
    </row>
    <row r="41" spans="1:12" ht="24">
      <c r="A41" s="392"/>
      <c r="B41" s="418" t="s">
        <v>1110</v>
      </c>
      <c r="C41" s="227" t="s">
        <v>1109</v>
      </c>
      <c r="D41" s="404" t="s">
        <v>958</v>
      </c>
      <c r="E41" s="228" t="s">
        <v>956</v>
      </c>
      <c r="F41" s="546" t="s">
        <v>959</v>
      </c>
      <c r="G41" s="420">
        <v>3200</v>
      </c>
      <c r="H41" s="420">
        <v>69.34</v>
      </c>
      <c r="I41" s="413">
        <f t="shared" si="2"/>
        <v>221888</v>
      </c>
      <c r="J41" s="482">
        <v>3314</v>
      </c>
      <c r="K41" s="553">
        <v>69.34</v>
      </c>
      <c r="L41" s="413">
        <f t="shared" si="3"/>
        <v>229792.76</v>
      </c>
    </row>
    <row r="42" spans="1:12" ht="24">
      <c r="A42" s="392"/>
      <c r="B42" s="418" t="s">
        <v>1111</v>
      </c>
      <c r="C42" s="227" t="s">
        <v>1112</v>
      </c>
      <c r="D42" s="404" t="s">
        <v>960</v>
      </c>
      <c r="E42" s="419" t="s">
        <v>913</v>
      </c>
      <c r="F42" s="546" t="s">
        <v>961</v>
      </c>
      <c r="G42" s="420">
        <v>6</v>
      </c>
      <c r="H42" s="420">
        <v>1437.4</v>
      </c>
      <c r="I42" s="413">
        <f t="shared" si="2"/>
        <v>8624.400000000001</v>
      </c>
      <c r="J42" s="482">
        <v>1</v>
      </c>
      <c r="K42" s="553">
        <v>2075</v>
      </c>
      <c r="L42" s="413">
        <f t="shared" si="3"/>
        <v>2075</v>
      </c>
    </row>
    <row r="43" spans="1:12" ht="24">
      <c r="A43" s="392"/>
      <c r="B43" s="429">
        <v>4156475</v>
      </c>
      <c r="C43" s="227" t="s">
        <v>1113</v>
      </c>
      <c r="D43" s="430" t="s">
        <v>962</v>
      </c>
      <c r="E43" s="228" t="s">
        <v>963</v>
      </c>
      <c r="F43" s="546" t="s">
        <v>964</v>
      </c>
      <c r="G43" s="420">
        <v>100</v>
      </c>
      <c r="H43" s="420">
        <v>128.7</v>
      </c>
      <c r="I43" s="413">
        <f t="shared" si="2"/>
        <v>12869.999999999998</v>
      </c>
      <c r="J43" s="482">
        <v>1100</v>
      </c>
      <c r="K43" s="553">
        <v>128.7</v>
      </c>
      <c r="L43" s="413">
        <f t="shared" si="3"/>
        <v>141570</v>
      </c>
    </row>
    <row r="44" spans="1:12" ht="24">
      <c r="A44" s="392"/>
      <c r="B44" s="418" t="s">
        <v>1114</v>
      </c>
      <c r="C44" s="227" t="s">
        <v>1115</v>
      </c>
      <c r="D44" s="404" t="s">
        <v>965</v>
      </c>
      <c r="E44" s="419" t="s">
        <v>913</v>
      </c>
      <c r="F44" s="546" t="s">
        <v>966</v>
      </c>
      <c r="G44" s="420">
        <v>1450</v>
      </c>
      <c r="H44" s="420">
        <v>389.18</v>
      </c>
      <c r="I44" s="413">
        <f t="shared" si="2"/>
        <v>564311</v>
      </c>
      <c r="J44" s="482">
        <v>1730</v>
      </c>
      <c r="K44" s="553">
        <v>374.33</v>
      </c>
      <c r="L44" s="413">
        <f t="shared" si="3"/>
        <v>647590.9</v>
      </c>
    </row>
    <row r="45" spans="1:12" ht="12.75">
      <c r="A45" s="392"/>
      <c r="B45" s="418" t="s">
        <v>1116</v>
      </c>
      <c r="C45" s="227" t="s">
        <v>1117</v>
      </c>
      <c r="D45" s="404" t="s">
        <v>967</v>
      </c>
      <c r="E45" s="419" t="s">
        <v>913</v>
      </c>
      <c r="F45" s="546" t="s">
        <v>968</v>
      </c>
      <c r="G45" s="420">
        <v>640</v>
      </c>
      <c r="H45" s="420">
        <v>229.9</v>
      </c>
      <c r="I45" s="413">
        <f t="shared" si="2"/>
        <v>147136</v>
      </c>
      <c r="J45" s="482">
        <v>616</v>
      </c>
      <c r="K45" s="553">
        <v>229.9</v>
      </c>
      <c r="L45" s="413">
        <f t="shared" si="3"/>
        <v>141618.4</v>
      </c>
    </row>
    <row r="46" spans="1:12" ht="22.5">
      <c r="A46" s="392"/>
      <c r="B46" s="431" t="s">
        <v>1118</v>
      </c>
      <c r="C46" s="227" t="s">
        <v>1103</v>
      </c>
      <c r="D46" s="380" t="s">
        <v>969</v>
      </c>
      <c r="E46" s="419" t="s">
        <v>913</v>
      </c>
      <c r="F46" s="546" t="s">
        <v>1230</v>
      </c>
      <c r="G46" s="420">
        <v>0</v>
      </c>
      <c r="H46" s="420">
        <v>0</v>
      </c>
      <c r="I46" s="413">
        <f t="shared" si="2"/>
        <v>0</v>
      </c>
      <c r="J46" s="482">
        <v>10</v>
      </c>
      <c r="K46" s="553">
        <v>148.38</v>
      </c>
      <c r="L46" s="413">
        <f t="shared" si="3"/>
        <v>1483.8</v>
      </c>
    </row>
    <row r="47" spans="1:12" ht="12.75">
      <c r="A47" s="392"/>
      <c r="B47" s="418" t="s">
        <v>1119</v>
      </c>
      <c r="C47" s="227" t="s">
        <v>1120</v>
      </c>
      <c r="D47" s="404" t="s">
        <v>970</v>
      </c>
      <c r="E47" s="419" t="s">
        <v>916</v>
      </c>
      <c r="F47" s="546" t="s">
        <v>971</v>
      </c>
      <c r="G47" s="420">
        <v>5</v>
      </c>
      <c r="H47" s="420">
        <v>1035.2</v>
      </c>
      <c r="I47" s="413">
        <f t="shared" si="2"/>
        <v>5176</v>
      </c>
      <c r="J47" s="482">
        <v>1</v>
      </c>
      <c r="K47" s="553">
        <v>1104.95</v>
      </c>
      <c r="L47" s="413">
        <f t="shared" si="3"/>
        <v>1104.95</v>
      </c>
    </row>
    <row r="48" spans="1:12" ht="24">
      <c r="A48" s="392"/>
      <c r="B48" s="418" t="s">
        <v>1121</v>
      </c>
      <c r="C48" s="227" t="s">
        <v>1120</v>
      </c>
      <c r="D48" s="404" t="s">
        <v>972</v>
      </c>
      <c r="E48" s="419" t="s">
        <v>916</v>
      </c>
      <c r="F48" s="546" t="s">
        <v>973</v>
      </c>
      <c r="G48" s="420">
        <v>2400</v>
      </c>
      <c r="H48" s="421">
        <v>1592.5</v>
      </c>
      <c r="I48" s="413">
        <f t="shared" si="2"/>
        <v>3822000</v>
      </c>
      <c r="J48" s="482">
        <v>2065</v>
      </c>
      <c r="K48" s="553">
        <v>1592.55</v>
      </c>
      <c r="L48" s="413">
        <f t="shared" si="3"/>
        <v>3288615.75</v>
      </c>
    </row>
    <row r="49" spans="1:12" ht="24">
      <c r="A49" s="392"/>
      <c r="B49" s="418" t="s">
        <v>1122</v>
      </c>
      <c r="C49" s="227" t="s">
        <v>1120</v>
      </c>
      <c r="D49" s="404" t="s">
        <v>974</v>
      </c>
      <c r="E49" s="419" t="s">
        <v>916</v>
      </c>
      <c r="F49" s="546" t="s">
        <v>975</v>
      </c>
      <c r="G49" s="420">
        <v>5</v>
      </c>
      <c r="H49" s="420">
        <v>1657.425</v>
      </c>
      <c r="I49" s="413">
        <f t="shared" si="2"/>
        <v>8287.125</v>
      </c>
      <c r="J49" s="482">
        <v>0</v>
      </c>
      <c r="K49" s="553">
        <v>1657.425</v>
      </c>
      <c r="L49" s="413">
        <f t="shared" si="3"/>
        <v>0</v>
      </c>
    </row>
    <row r="50" spans="1:12" ht="24">
      <c r="A50" s="392"/>
      <c r="B50" s="418" t="s">
        <v>1123</v>
      </c>
      <c r="C50" s="227" t="s">
        <v>1120</v>
      </c>
      <c r="D50" s="404" t="s">
        <v>976</v>
      </c>
      <c r="E50" s="419" t="s">
        <v>916</v>
      </c>
      <c r="F50" s="546" t="s">
        <v>977</v>
      </c>
      <c r="G50" s="420">
        <v>2</v>
      </c>
      <c r="H50" s="420">
        <v>706.77</v>
      </c>
      <c r="I50" s="413">
        <f t="shared" si="2"/>
        <v>1413.54</v>
      </c>
      <c r="J50" s="482">
        <v>0</v>
      </c>
      <c r="K50" s="553">
        <v>706.77</v>
      </c>
      <c r="L50" s="413">
        <f t="shared" si="3"/>
        <v>0</v>
      </c>
    </row>
    <row r="51" spans="1:12" ht="24">
      <c r="A51" s="392"/>
      <c r="B51" s="418" t="s">
        <v>1124</v>
      </c>
      <c r="C51" s="227" t="s">
        <v>1125</v>
      </c>
      <c r="D51" s="404" t="s">
        <v>978</v>
      </c>
      <c r="E51" s="419" t="s">
        <v>913</v>
      </c>
      <c r="F51" s="546" t="s">
        <v>979</v>
      </c>
      <c r="G51" s="420">
        <v>12</v>
      </c>
      <c r="H51" s="420">
        <v>223.19</v>
      </c>
      <c r="I51" s="413">
        <f t="shared" si="2"/>
        <v>2678.2799999999997</v>
      </c>
      <c r="J51" s="482">
        <v>5</v>
      </c>
      <c r="K51" s="553">
        <v>223.19</v>
      </c>
      <c r="L51" s="413">
        <f t="shared" si="3"/>
        <v>1115.95</v>
      </c>
    </row>
    <row r="52" spans="1:12" ht="22.5">
      <c r="A52" s="459"/>
      <c r="B52" s="418" t="s">
        <v>1126</v>
      </c>
      <c r="C52" s="227" t="s">
        <v>1125</v>
      </c>
      <c r="D52" s="404" t="s">
        <v>980</v>
      </c>
      <c r="E52" s="228" t="s">
        <v>913</v>
      </c>
      <c r="F52" s="546" t="s">
        <v>981</v>
      </c>
      <c r="G52" s="420">
        <v>0</v>
      </c>
      <c r="H52" s="420">
        <v>0</v>
      </c>
      <c r="I52" s="413">
        <f t="shared" si="2"/>
        <v>0</v>
      </c>
      <c r="J52" s="482">
        <v>1</v>
      </c>
      <c r="K52" s="553">
        <v>1400</v>
      </c>
      <c r="L52" s="413">
        <f t="shared" si="3"/>
        <v>1400</v>
      </c>
    </row>
    <row r="53" spans="1:12" ht="12.75">
      <c r="A53" s="392"/>
      <c r="B53" s="418" t="s">
        <v>1127</v>
      </c>
      <c r="C53" s="227" t="s">
        <v>1128</v>
      </c>
      <c r="D53" s="404" t="s">
        <v>982</v>
      </c>
      <c r="E53" s="228" t="s">
        <v>956</v>
      </c>
      <c r="F53" s="546" t="s">
        <v>983</v>
      </c>
      <c r="G53" s="420">
        <v>7600</v>
      </c>
      <c r="H53" s="420">
        <v>342.96</v>
      </c>
      <c r="I53" s="413">
        <f t="shared" si="2"/>
        <v>2606496</v>
      </c>
      <c r="J53" s="482">
        <v>6417</v>
      </c>
      <c r="K53" s="553">
        <v>342.96</v>
      </c>
      <c r="L53" s="413">
        <f t="shared" si="3"/>
        <v>2200774.32</v>
      </c>
    </row>
    <row r="54" spans="1:12" ht="12.75">
      <c r="A54" s="392"/>
      <c r="B54" s="418" t="s">
        <v>1129</v>
      </c>
      <c r="C54" s="227" t="s">
        <v>1128</v>
      </c>
      <c r="D54" s="404" t="s">
        <v>984</v>
      </c>
      <c r="E54" s="228" t="s">
        <v>956</v>
      </c>
      <c r="F54" s="546" t="s">
        <v>985</v>
      </c>
      <c r="G54" s="420">
        <v>16</v>
      </c>
      <c r="H54" s="420">
        <v>370.37</v>
      </c>
      <c r="I54" s="413">
        <f t="shared" si="2"/>
        <v>5925.92</v>
      </c>
      <c r="J54" s="482">
        <v>14</v>
      </c>
      <c r="K54" s="553">
        <v>370.37</v>
      </c>
      <c r="L54" s="413">
        <f t="shared" si="3"/>
        <v>5185.18</v>
      </c>
    </row>
    <row r="55" spans="1:12" ht="24">
      <c r="A55" s="392"/>
      <c r="B55" s="418" t="s">
        <v>1130</v>
      </c>
      <c r="C55" s="227" t="s">
        <v>1131</v>
      </c>
      <c r="D55" s="404" t="s">
        <v>986</v>
      </c>
      <c r="E55" s="419" t="s">
        <v>913</v>
      </c>
      <c r="F55" s="546" t="s">
        <v>987</v>
      </c>
      <c r="G55" s="420">
        <v>8</v>
      </c>
      <c r="H55" s="420">
        <v>1330.5</v>
      </c>
      <c r="I55" s="413">
        <f t="shared" si="2"/>
        <v>10644</v>
      </c>
      <c r="J55" s="482">
        <v>9</v>
      </c>
      <c r="K55" s="553">
        <v>1330.5</v>
      </c>
      <c r="L55" s="413">
        <f t="shared" si="3"/>
        <v>11974.5</v>
      </c>
    </row>
    <row r="56" spans="1:12" ht="24">
      <c r="A56" s="392"/>
      <c r="B56" s="227"/>
      <c r="C56" s="227" t="s">
        <v>1132</v>
      </c>
      <c r="D56" s="404" t="s">
        <v>988</v>
      </c>
      <c r="E56" s="419" t="s">
        <v>913</v>
      </c>
      <c r="F56" s="546" t="s">
        <v>989</v>
      </c>
      <c r="G56" s="420">
        <v>1800</v>
      </c>
      <c r="H56" s="420">
        <v>250.55</v>
      </c>
      <c r="I56" s="413">
        <f t="shared" si="2"/>
        <v>450990</v>
      </c>
      <c r="J56" s="482">
        <v>2034</v>
      </c>
      <c r="K56" s="553">
        <v>250.55</v>
      </c>
      <c r="L56" s="413">
        <f t="shared" si="3"/>
        <v>509618.7</v>
      </c>
    </row>
    <row r="57" spans="1:12" ht="24">
      <c r="A57" s="392"/>
      <c r="B57" s="418" t="s">
        <v>1133</v>
      </c>
      <c r="C57" s="227" t="s">
        <v>1134</v>
      </c>
      <c r="D57" s="404" t="s">
        <v>990</v>
      </c>
      <c r="E57" s="228" t="s">
        <v>956</v>
      </c>
      <c r="F57" s="546" t="s">
        <v>991</v>
      </c>
      <c r="G57" s="420">
        <v>11500</v>
      </c>
      <c r="H57" s="420">
        <v>71.5</v>
      </c>
      <c r="I57" s="413">
        <f t="shared" si="2"/>
        <v>822250</v>
      </c>
      <c r="J57" s="482">
        <v>14661</v>
      </c>
      <c r="K57" s="553">
        <v>71.5</v>
      </c>
      <c r="L57" s="413">
        <f t="shared" si="3"/>
        <v>1048261.5</v>
      </c>
    </row>
    <row r="58" spans="1:12" ht="24">
      <c r="A58" s="392"/>
      <c r="B58" s="418" t="s">
        <v>1135</v>
      </c>
      <c r="C58" s="227" t="s">
        <v>1134</v>
      </c>
      <c r="D58" s="404" t="s">
        <v>992</v>
      </c>
      <c r="E58" s="228" t="s">
        <v>956</v>
      </c>
      <c r="F58" s="546" t="s">
        <v>993</v>
      </c>
      <c r="G58" s="420">
        <v>9000</v>
      </c>
      <c r="H58" s="420">
        <v>58.19</v>
      </c>
      <c r="I58" s="413">
        <f t="shared" si="2"/>
        <v>523710</v>
      </c>
      <c r="J58" s="482">
        <v>4680</v>
      </c>
      <c r="K58" s="553">
        <v>58.19</v>
      </c>
      <c r="L58" s="413">
        <f t="shared" si="3"/>
        <v>272329.2</v>
      </c>
    </row>
    <row r="59" spans="1:12" ht="24">
      <c r="A59" s="392"/>
      <c r="B59" s="418" t="s">
        <v>1136</v>
      </c>
      <c r="C59" s="227" t="s">
        <v>1134</v>
      </c>
      <c r="D59" s="404" t="s">
        <v>994</v>
      </c>
      <c r="E59" s="228" t="s">
        <v>956</v>
      </c>
      <c r="F59" s="546" t="s">
        <v>995</v>
      </c>
      <c r="G59" s="420">
        <v>10</v>
      </c>
      <c r="H59" s="420">
        <v>58.85</v>
      </c>
      <c r="I59" s="413">
        <f t="shared" si="2"/>
        <v>588.5</v>
      </c>
      <c r="J59" s="482">
        <v>0</v>
      </c>
      <c r="K59" s="553">
        <v>58.85</v>
      </c>
      <c r="L59" s="413">
        <f t="shared" si="3"/>
        <v>0</v>
      </c>
    </row>
    <row r="60" spans="1:12" ht="36">
      <c r="A60" s="392"/>
      <c r="B60" s="418" t="s">
        <v>1137</v>
      </c>
      <c r="C60" s="227" t="s">
        <v>1138</v>
      </c>
      <c r="D60" s="404" t="s">
        <v>996</v>
      </c>
      <c r="E60" s="228" t="s">
        <v>956</v>
      </c>
      <c r="F60" s="546" t="s">
        <v>997</v>
      </c>
      <c r="G60" s="420">
        <v>20000</v>
      </c>
      <c r="H60" s="420">
        <v>78.53</v>
      </c>
      <c r="I60" s="413">
        <f t="shared" si="2"/>
        <v>1570600</v>
      </c>
      <c r="J60" s="482">
        <v>19220</v>
      </c>
      <c r="K60" s="553">
        <v>78.53</v>
      </c>
      <c r="L60" s="413">
        <f t="shared" si="3"/>
        <v>1509346.6</v>
      </c>
    </row>
    <row r="61" spans="1:12" ht="12.75">
      <c r="A61" s="392"/>
      <c r="B61" s="418" t="s">
        <v>1139</v>
      </c>
      <c r="C61" s="227" t="s">
        <v>1072</v>
      </c>
      <c r="D61" s="404" t="s">
        <v>998</v>
      </c>
      <c r="E61" s="419" t="s">
        <v>913</v>
      </c>
      <c r="F61" s="546" t="s">
        <v>999</v>
      </c>
      <c r="G61" s="420">
        <v>40</v>
      </c>
      <c r="H61" s="420">
        <v>1209.5</v>
      </c>
      <c r="I61" s="413">
        <f t="shared" si="2"/>
        <v>48380</v>
      </c>
      <c r="J61" s="482">
        <v>47</v>
      </c>
      <c r="K61" s="553">
        <v>1209.5</v>
      </c>
      <c r="L61" s="413">
        <f t="shared" si="3"/>
        <v>56846.5</v>
      </c>
    </row>
    <row r="62" spans="1:12" ht="24">
      <c r="A62" s="392"/>
      <c r="B62" s="418" t="s">
        <v>1140</v>
      </c>
      <c r="C62" s="227" t="s">
        <v>1141</v>
      </c>
      <c r="D62" s="404" t="s">
        <v>1000</v>
      </c>
      <c r="E62" s="419" t="s">
        <v>913</v>
      </c>
      <c r="F62" s="546" t="s">
        <v>1001</v>
      </c>
      <c r="G62" s="420">
        <v>2000</v>
      </c>
      <c r="H62" s="420">
        <v>413.55</v>
      </c>
      <c r="I62" s="413">
        <f t="shared" si="2"/>
        <v>827100</v>
      </c>
      <c r="J62" s="482">
        <v>2000</v>
      </c>
      <c r="K62" s="553">
        <v>413.55</v>
      </c>
      <c r="L62" s="413">
        <f t="shared" si="3"/>
        <v>827100</v>
      </c>
    </row>
    <row r="63" spans="1:12" ht="33.75">
      <c r="A63" s="392"/>
      <c r="B63" s="418" t="s">
        <v>1142</v>
      </c>
      <c r="C63" s="227" t="s">
        <v>1143</v>
      </c>
      <c r="D63" s="404" t="s">
        <v>1002</v>
      </c>
      <c r="E63" s="228" t="s">
        <v>916</v>
      </c>
      <c r="F63" s="546" t="s">
        <v>1003</v>
      </c>
      <c r="G63" s="420">
        <v>31000</v>
      </c>
      <c r="H63" s="420">
        <v>53.86</v>
      </c>
      <c r="I63" s="413">
        <f t="shared" si="2"/>
        <v>1669660</v>
      </c>
      <c r="J63" s="482">
        <v>29634</v>
      </c>
      <c r="K63" s="553">
        <v>53.86</v>
      </c>
      <c r="L63" s="413">
        <f t="shared" si="3"/>
        <v>1596087.24</v>
      </c>
    </row>
    <row r="64" spans="1:12" ht="24">
      <c r="A64" s="392"/>
      <c r="B64" s="418" t="s">
        <v>1144</v>
      </c>
      <c r="C64" s="227" t="s">
        <v>1113</v>
      </c>
      <c r="D64" s="404" t="s">
        <v>1004</v>
      </c>
      <c r="E64" s="228" t="s">
        <v>963</v>
      </c>
      <c r="F64" s="546" t="s">
        <v>1005</v>
      </c>
      <c r="G64" s="420">
        <v>100</v>
      </c>
      <c r="H64" s="420">
        <v>4.257</v>
      </c>
      <c r="I64" s="413">
        <f t="shared" si="2"/>
        <v>425.7</v>
      </c>
      <c r="J64" s="484">
        <v>167</v>
      </c>
      <c r="K64" s="553">
        <v>385</v>
      </c>
      <c r="L64" s="413">
        <f t="shared" si="3"/>
        <v>64295</v>
      </c>
    </row>
    <row r="65" spans="1:12" ht="12.75">
      <c r="A65" s="392"/>
      <c r="B65" s="418" t="s">
        <v>1231</v>
      </c>
      <c r="C65" s="227" t="s">
        <v>1113</v>
      </c>
      <c r="D65" s="404" t="s">
        <v>1006</v>
      </c>
      <c r="E65" s="228" t="s">
        <v>963</v>
      </c>
      <c r="F65" s="546" t="s">
        <v>1007</v>
      </c>
      <c r="G65" s="420">
        <v>500</v>
      </c>
      <c r="H65" s="420">
        <v>4.257</v>
      </c>
      <c r="I65" s="413">
        <f t="shared" si="2"/>
        <v>2128.5</v>
      </c>
      <c r="J65" s="482">
        <v>560</v>
      </c>
      <c r="K65" s="553">
        <v>375</v>
      </c>
      <c r="L65" s="413">
        <f t="shared" si="3"/>
        <v>210000</v>
      </c>
    </row>
    <row r="66" spans="1:12" ht="24">
      <c r="A66" s="392"/>
      <c r="B66" s="418" t="s">
        <v>1145</v>
      </c>
      <c r="C66" s="227" t="s">
        <v>1146</v>
      </c>
      <c r="D66" s="404" t="s">
        <v>1008</v>
      </c>
      <c r="E66" s="419" t="s">
        <v>913</v>
      </c>
      <c r="F66" s="546" t="s">
        <v>1009</v>
      </c>
      <c r="G66" s="420">
        <v>135</v>
      </c>
      <c r="H66" s="420">
        <v>406.56</v>
      </c>
      <c r="I66" s="413">
        <f t="shared" si="2"/>
        <v>54885.6</v>
      </c>
      <c r="J66" s="482">
        <v>0</v>
      </c>
      <c r="K66" s="553">
        <v>406.56</v>
      </c>
      <c r="L66" s="413">
        <f t="shared" si="3"/>
        <v>0</v>
      </c>
    </row>
    <row r="67" spans="1:12" ht="12.75">
      <c r="A67" s="392"/>
      <c r="B67" s="418" t="s">
        <v>1147</v>
      </c>
      <c r="C67" s="227" t="s">
        <v>1148</v>
      </c>
      <c r="D67" s="404" t="s">
        <v>1010</v>
      </c>
      <c r="E67" s="419" t="s">
        <v>913</v>
      </c>
      <c r="F67" s="546" t="s">
        <v>1011</v>
      </c>
      <c r="G67" s="420">
        <v>45</v>
      </c>
      <c r="H67" s="420">
        <v>425.37</v>
      </c>
      <c r="I67" s="413">
        <f t="shared" si="2"/>
        <v>19141.65</v>
      </c>
      <c r="J67" s="482">
        <v>7</v>
      </c>
      <c r="K67" s="553">
        <v>425.37</v>
      </c>
      <c r="L67" s="413">
        <f t="shared" si="3"/>
        <v>2977.59</v>
      </c>
    </row>
    <row r="68" spans="1:12" ht="24">
      <c r="A68" s="392"/>
      <c r="B68" s="418" t="s">
        <v>1149</v>
      </c>
      <c r="C68" s="227" t="s">
        <v>1150</v>
      </c>
      <c r="D68" s="404" t="s">
        <v>1012</v>
      </c>
      <c r="E68" s="419" t="s">
        <v>913</v>
      </c>
      <c r="F68" s="546" t="s">
        <v>1013</v>
      </c>
      <c r="G68" s="420">
        <v>188</v>
      </c>
      <c r="H68" s="420">
        <v>957.1</v>
      </c>
      <c r="I68" s="413">
        <f t="shared" si="2"/>
        <v>179934.80000000002</v>
      </c>
      <c r="J68" s="482">
        <v>223</v>
      </c>
      <c r="K68" s="553">
        <v>957.1</v>
      </c>
      <c r="L68" s="413">
        <f t="shared" si="3"/>
        <v>213433.30000000002</v>
      </c>
    </row>
    <row r="69" spans="1:12" ht="22.5">
      <c r="A69" s="392"/>
      <c r="B69" s="418"/>
      <c r="C69" s="227" t="s">
        <v>1151</v>
      </c>
      <c r="D69" s="404" t="s">
        <v>1014</v>
      </c>
      <c r="E69" s="419" t="s">
        <v>913</v>
      </c>
      <c r="F69" s="546" t="s">
        <v>1015</v>
      </c>
      <c r="G69" s="420">
        <v>0</v>
      </c>
      <c r="H69" s="420">
        <v>0</v>
      </c>
      <c r="I69" s="413">
        <f t="shared" si="2"/>
        <v>0</v>
      </c>
      <c r="J69" s="482"/>
      <c r="K69" s="553">
        <v>226.27</v>
      </c>
      <c r="L69" s="413">
        <f t="shared" si="3"/>
        <v>0</v>
      </c>
    </row>
    <row r="70" spans="1:12" ht="12.75">
      <c r="A70" s="392"/>
      <c r="B70" s="418" t="s">
        <v>1152</v>
      </c>
      <c r="C70" s="227" t="s">
        <v>1151</v>
      </c>
      <c r="D70" s="404" t="s">
        <v>1016</v>
      </c>
      <c r="E70" s="419" t="s">
        <v>913</v>
      </c>
      <c r="F70" s="546" t="s">
        <v>1017</v>
      </c>
      <c r="G70" s="420">
        <v>4603</v>
      </c>
      <c r="H70" s="420">
        <v>226.27</v>
      </c>
      <c r="I70" s="413">
        <f t="shared" si="2"/>
        <v>1041520.81</v>
      </c>
      <c r="J70" s="482">
        <v>3450</v>
      </c>
      <c r="K70" s="553">
        <v>226.27</v>
      </c>
      <c r="L70" s="413">
        <f t="shared" si="3"/>
        <v>780631.5</v>
      </c>
    </row>
    <row r="71" spans="1:12" ht="12.75">
      <c r="A71" s="392"/>
      <c r="B71" s="418" t="s">
        <v>1153</v>
      </c>
      <c r="C71" s="227" t="s">
        <v>1154</v>
      </c>
      <c r="D71" s="404" t="s">
        <v>1018</v>
      </c>
      <c r="E71" s="419" t="s">
        <v>913</v>
      </c>
      <c r="F71" s="546" t="s">
        <v>1019</v>
      </c>
      <c r="G71" s="420">
        <v>0</v>
      </c>
      <c r="H71" s="420">
        <v>0</v>
      </c>
      <c r="I71" s="413">
        <f t="shared" si="2"/>
        <v>0</v>
      </c>
      <c r="J71" s="482">
        <v>34</v>
      </c>
      <c r="K71" s="553">
        <v>885.94</v>
      </c>
      <c r="L71" s="413">
        <f t="shared" si="3"/>
        <v>30121.960000000003</v>
      </c>
    </row>
    <row r="72" spans="1:12" ht="24">
      <c r="A72" s="392"/>
      <c r="B72" s="418" t="s">
        <v>1155</v>
      </c>
      <c r="C72" s="227" t="s">
        <v>1156</v>
      </c>
      <c r="D72" s="404" t="s">
        <v>1020</v>
      </c>
      <c r="E72" s="419" t="s">
        <v>913</v>
      </c>
      <c r="F72" s="546" t="s">
        <v>1021</v>
      </c>
      <c r="G72" s="420">
        <v>15</v>
      </c>
      <c r="H72" s="420">
        <v>1075.7</v>
      </c>
      <c r="I72" s="413">
        <f t="shared" si="2"/>
        <v>16135.5</v>
      </c>
      <c r="J72" s="482">
        <v>22</v>
      </c>
      <c r="K72" s="553">
        <v>1075.7</v>
      </c>
      <c r="L72" s="413">
        <f t="shared" si="3"/>
        <v>23665.4</v>
      </c>
    </row>
    <row r="73" spans="1:12" ht="24">
      <c r="A73" s="392"/>
      <c r="B73" s="418" t="s">
        <v>1157</v>
      </c>
      <c r="C73" s="227" t="s">
        <v>1158</v>
      </c>
      <c r="D73" s="404" t="s">
        <v>1022</v>
      </c>
      <c r="E73" s="228" t="s">
        <v>939</v>
      </c>
      <c r="F73" s="546" t="s">
        <v>1023</v>
      </c>
      <c r="G73" s="420">
        <v>3402</v>
      </c>
      <c r="H73" s="420">
        <v>1118.15</v>
      </c>
      <c r="I73" s="413">
        <f t="shared" si="2"/>
        <v>3803946.3000000003</v>
      </c>
      <c r="J73" s="482">
        <v>3172</v>
      </c>
      <c r="K73" s="553">
        <v>1118.15</v>
      </c>
      <c r="L73" s="413">
        <f t="shared" si="3"/>
        <v>3546771.8000000003</v>
      </c>
    </row>
    <row r="74" spans="1:12" ht="24">
      <c r="A74" s="392"/>
      <c r="B74" s="458" t="s">
        <v>1159</v>
      </c>
      <c r="C74" s="227" t="s">
        <v>1160</v>
      </c>
      <c r="D74" s="404" t="s">
        <v>1024</v>
      </c>
      <c r="E74" s="419" t="s">
        <v>913</v>
      </c>
      <c r="F74" s="546" t="s">
        <v>1025</v>
      </c>
      <c r="G74" s="420">
        <v>25</v>
      </c>
      <c r="H74" s="420">
        <v>256.9</v>
      </c>
      <c r="I74" s="413">
        <f t="shared" si="2"/>
        <v>6422.499999999999</v>
      </c>
      <c r="J74" s="482">
        <v>23</v>
      </c>
      <c r="K74" s="553">
        <v>256.9</v>
      </c>
      <c r="L74" s="413">
        <f t="shared" si="3"/>
        <v>5908.7</v>
      </c>
    </row>
    <row r="75" spans="1:12" ht="24">
      <c r="A75" s="392"/>
      <c r="B75" s="418" t="s">
        <v>1161</v>
      </c>
      <c r="C75" s="227" t="s">
        <v>1160</v>
      </c>
      <c r="D75" s="404" t="s">
        <v>1026</v>
      </c>
      <c r="E75" s="419" t="s">
        <v>913</v>
      </c>
      <c r="F75" s="546" t="s">
        <v>1027</v>
      </c>
      <c r="G75" s="420">
        <v>35</v>
      </c>
      <c r="H75" s="420">
        <v>184.6</v>
      </c>
      <c r="I75" s="413">
        <f t="shared" si="2"/>
        <v>6461</v>
      </c>
      <c r="J75" s="482">
        <v>30</v>
      </c>
      <c r="K75" s="553">
        <v>184.6</v>
      </c>
      <c r="L75" s="413">
        <f t="shared" si="3"/>
        <v>5538</v>
      </c>
    </row>
    <row r="76" spans="1:12" ht="12.75">
      <c r="A76" s="392"/>
      <c r="B76" s="418" t="s">
        <v>1162</v>
      </c>
      <c r="C76" s="227" t="s">
        <v>1163</v>
      </c>
      <c r="D76" s="404" t="s">
        <v>1028</v>
      </c>
      <c r="E76" s="419" t="s">
        <v>913</v>
      </c>
      <c r="F76" s="546" t="s">
        <v>1029</v>
      </c>
      <c r="G76" s="420">
        <v>290</v>
      </c>
      <c r="H76" s="420">
        <v>2048.75</v>
      </c>
      <c r="I76" s="413">
        <f t="shared" si="2"/>
        <v>594137.5</v>
      </c>
      <c r="J76" s="482">
        <v>282</v>
      </c>
      <c r="K76" s="553">
        <v>1830.4</v>
      </c>
      <c r="L76" s="413">
        <f t="shared" si="3"/>
        <v>516172.80000000005</v>
      </c>
    </row>
    <row r="77" spans="1:12" ht="12.75">
      <c r="A77" s="392"/>
      <c r="B77" s="418" t="s">
        <v>1164</v>
      </c>
      <c r="C77" s="227" t="s">
        <v>1165</v>
      </c>
      <c r="D77" s="404" t="s">
        <v>1030</v>
      </c>
      <c r="E77" s="419" t="s">
        <v>913</v>
      </c>
      <c r="F77" s="546" t="s">
        <v>1031</v>
      </c>
      <c r="G77" s="420">
        <v>450</v>
      </c>
      <c r="H77" s="420">
        <v>766.15</v>
      </c>
      <c r="I77" s="413">
        <f t="shared" si="2"/>
        <v>344767.5</v>
      </c>
      <c r="J77" s="482">
        <v>392</v>
      </c>
      <c r="K77" s="553">
        <v>714</v>
      </c>
      <c r="L77" s="413">
        <f t="shared" si="3"/>
        <v>279888</v>
      </c>
    </row>
    <row r="78" spans="1:12" ht="12.75">
      <c r="A78" s="392"/>
      <c r="B78" s="418" t="s">
        <v>1166</v>
      </c>
      <c r="C78" s="227" t="s">
        <v>1167</v>
      </c>
      <c r="D78" s="404" t="s">
        <v>1032</v>
      </c>
      <c r="E78" s="419" t="s">
        <v>913</v>
      </c>
      <c r="F78" s="546" t="s">
        <v>1033</v>
      </c>
      <c r="G78" s="420">
        <v>3300</v>
      </c>
      <c r="H78" s="420">
        <v>369.7</v>
      </c>
      <c r="I78" s="413">
        <f t="shared" si="2"/>
        <v>1220010</v>
      </c>
      <c r="J78" s="482">
        <v>1091</v>
      </c>
      <c r="K78" s="553">
        <v>386.1</v>
      </c>
      <c r="L78" s="413">
        <f t="shared" si="3"/>
        <v>421235.10000000003</v>
      </c>
    </row>
    <row r="79" spans="1:12" ht="12.75">
      <c r="A79" s="392"/>
      <c r="B79" s="418" t="s">
        <v>1168</v>
      </c>
      <c r="C79" s="227" t="s">
        <v>1169</v>
      </c>
      <c r="D79" s="404" t="s">
        <v>1034</v>
      </c>
      <c r="E79" s="419" t="s">
        <v>913</v>
      </c>
      <c r="F79" s="546" t="s">
        <v>1035</v>
      </c>
      <c r="G79" s="420">
        <v>0</v>
      </c>
      <c r="H79" s="432">
        <v>0</v>
      </c>
      <c r="I79" s="413">
        <f t="shared" si="2"/>
        <v>0</v>
      </c>
      <c r="J79" s="482"/>
      <c r="K79" s="553">
        <v>0</v>
      </c>
      <c r="L79" s="413">
        <f t="shared" si="3"/>
        <v>0</v>
      </c>
    </row>
    <row r="80" spans="1:12" ht="12.75">
      <c r="A80" s="392"/>
      <c r="B80" s="431" t="s">
        <v>1170</v>
      </c>
      <c r="C80" s="227" t="s">
        <v>1169</v>
      </c>
      <c r="D80" s="404" t="s">
        <v>1036</v>
      </c>
      <c r="E80" s="419" t="s">
        <v>913</v>
      </c>
      <c r="F80" s="546" t="s">
        <v>1037</v>
      </c>
      <c r="G80" s="420">
        <v>90</v>
      </c>
      <c r="H80" s="432">
        <v>136183.96</v>
      </c>
      <c r="I80" s="413">
        <f t="shared" si="2"/>
        <v>12256556.399999999</v>
      </c>
      <c r="J80" s="482">
        <v>80</v>
      </c>
      <c r="K80" s="553">
        <v>136183.96</v>
      </c>
      <c r="L80" s="413">
        <f t="shared" si="3"/>
        <v>10894716.799999999</v>
      </c>
    </row>
    <row r="81" spans="1:12" ht="24">
      <c r="A81" s="392"/>
      <c r="B81" s="431" t="s">
        <v>1171</v>
      </c>
      <c r="C81" s="227" t="s">
        <v>1172</v>
      </c>
      <c r="D81" s="404" t="s">
        <v>1038</v>
      </c>
      <c r="E81" s="228" t="s">
        <v>939</v>
      </c>
      <c r="F81" s="546" t="s">
        <v>1039</v>
      </c>
      <c r="G81" s="420">
        <v>45</v>
      </c>
      <c r="H81" s="432">
        <v>128438.31</v>
      </c>
      <c r="I81" s="413">
        <f aca="true" t="shared" si="4" ref="I81:I91">SUM(G81*H81)</f>
        <v>5779723.95</v>
      </c>
      <c r="J81" s="482">
        <v>81</v>
      </c>
      <c r="K81" s="553">
        <v>128438.31</v>
      </c>
      <c r="L81" s="413">
        <f aca="true" t="shared" si="5" ref="L81:L91">SUM(J81*K81)</f>
        <v>10403503.11</v>
      </c>
    </row>
    <row r="82" spans="1:12" ht="24">
      <c r="A82" s="392"/>
      <c r="B82" s="418" t="s">
        <v>1173</v>
      </c>
      <c r="C82" s="427" t="s">
        <v>1174</v>
      </c>
      <c r="D82" s="471" t="s">
        <v>1040</v>
      </c>
      <c r="E82" s="452" t="s">
        <v>913</v>
      </c>
      <c r="F82" s="546" t="s">
        <v>1041</v>
      </c>
      <c r="G82" s="434">
        <v>20</v>
      </c>
      <c r="H82" s="434">
        <v>1718.64</v>
      </c>
      <c r="I82" s="457">
        <f t="shared" si="4"/>
        <v>34372.8</v>
      </c>
      <c r="J82" s="482">
        <v>16</v>
      </c>
      <c r="K82" s="553">
        <v>1718.64</v>
      </c>
      <c r="L82" s="413">
        <f t="shared" si="5"/>
        <v>27498.24</v>
      </c>
    </row>
    <row r="83" spans="1:12" ht="12.75">
      <c r="A83" s="388"/>
      <c r="B83" s="418" t="s">
        <v>1175</v>
      </c>
      <c r="C83" s="227" t="s">
        <v>1176</v>
      </c>
      <c r="D83" s="435" t="s">
        <v>1042</v>
      </c>
      <c r="E83" s="228" t="s">
        <v>939</v>
      </c>
      <c r="F83" s="546" t="s">
        <v>1043</v>
      </c>
      <c r="G83" s="420">
        <v>91</v>
      </c>
      <c r="H83" s="420">
        <v>547.404</v>
      </c>
      <c r="I83" s="413">
        <f t="shared" si="4"/>
        <v>49813.764</v>
      </c>
      <c r="J83" s="482">
        <v>0</v>
      </c>
      <c r="K83" s="553">
        <v>0</v>
      </c>
      <c r="L83" s="413">
        <f t="shared" si="5"/>
        <v>0</v>
      </c>
    </row>
    <row r="84" spans="1:12" ht="12.75">
      <c r="A84" s="392"/>
      <c r="B84" s="436" t="s">
        <v>1177</v>
      </c>
      <c r="C84" s="227" t="s">
        <v>1176</v>
      </c>
      <c r="D84" s="435" t="s">
        <v>1042</v>
      </c>
      <c r="E84" s="437" t="s">
        <v>916</v>
      </c>
      <c r="F84" s="555" t="s">
        <v>1044</v>
      </c>
      <c r="G84" s="434">
        <v>4</v>
      </c>
      <c r="H84" s="434">
        <v>397.94</v>
      </c>
      <c r="I84" s="413">
        <f t="shared" si="4"/>
        <v>1591.76</v>
      </c>
      <c r="J84" s="482">
        <v>27</v>
      </c>
      <c r="K84" s="553">
        <v>402.14</v>
      </c>
      <c r="L84" s="413">
        <f t="shared" si="5"/>
        <v>10857.779999999999</v>
      </c>
    </row>
    <row r="85" spans="1:12" ht="12.75">
      <c r="A85" s="392"/>
      <c r="B85" s="436" t="s">
        <v>1178</v>
      </c>
      <c r="C85" s="227" t="s">
        <v>1176</v>
      </c>
      <c r="D85" s="435" t="s">
        <v>1042</v>
      </c>
      <c r="E85" s="437" t="s">
        <v>1045</v>
      </c>
      <c r="F85" s="555" t="s">
        <v>1046</v>
      </c>
      <c r="G85" s="420">
        <v>32</v>
      </c>
      <c r="H85" s="420">
        <v>1095.16</v>
      </c>
      <c r="I85" s="413">
        <f t="shared" si="4"/>
        <v>35045.12</v>
      </c>
      <c r="J85" s="482">
        <v>96</v>
      </c>
      <c r="K85" s="553">
        <v>0</v>
      </c>
      <c r="L85" s="413">
        <f t="shared" si="5"/>
        <v>0</v>
      </c>
    </row>
    <row r="86" spans="1:12" ht="12.75">
      <c r="A86" s="388"/>
      <c r="B86" s="438" t="s">
        <v>1179</v>
      </c>
      <c r="C86" s="423" t="s">
        <v>1176</v>
      </c>
      <c r="D86" s="439" t="s">
        <v>1047</v>
      </c>
      <c r="E86" s="440" t="s">
        <v>1045</v>
      </c>
      <c r="F86" s="555" t="s">
        <v>1048</v>
      </c>
      <c r="G86" s="442">
        <v>8</v>
      </c>
      <c r="H86" s="442">
        <v>1112.54</v>
      </c>
      <c r="I86" s="472">
        <f t="shared" si="4"/>
        <v>8900.32</v>
      </c>
      <c r="J86" s="482">
        <v>0</v>
      </c>
      <c r="K86" s="553">
        <v>1059.41</v>
      </c>
      <c r="L86" s="413">
        <f t="shared" si="5"/>
        <v>0</v>
      </c>
    </row>
    <row r="87" spans="1:12" ht="12.75">
      <c r="A87" s="392"/>
      <c r="B87" s="438" t="s">
        <v>1180</v>
      </c>
      <c r="C87" s="423" t="s">
        <v>1176</v>
      </c>
      <c r="D87" s="443" t="s">
        <v>1049</v>
      </c>
      <c r="E87" s="440" t="s">
        <v>1045</v>
      </c>
      <c r="F87" s="555" t="s">
        <v>1046</v>
      </c>
      <c r="G87" s="477">
        <v>0</v>
      </c>
      <c r="H87" s="443">
        <v>0</v>
      </c>
      <c r="I87" s="472">
        <f t="shared" si="4"/>
        <v>0</v>
      </c>
      <c r="J87" s="484">
        <v>0</v>
      </c>
      <c r="K87" s="553">
        <v>0</v>
      </c>
      <c r="L87" s="413">
        <f t="shared" si="5"/>
        <v>0</v>
      </c>
    </row>
    <row r="88" spans="1:12" ht="12.75">
      <c r="A88" s="392"/>
      <c r="B88" s="438" t="s">
        <v>1181</v>
      </c>
      <c r="C88" s="227" t="s">
        <v>1074</v>
      </c>
      <c r="D88" s="224" t="s">
        <v>1050</v>
      </c>
      <c r="E88" s="444" t="s">
        <v>916</v>
      </c>
      <c r="F88" s="546" t="s">
        <v>1232</v>
      </c>
      <c r="G88" s="476">
        <v>18</v>
      </c>
      <c r="H88" s="224">
        <v>758.6</v>
      </c>
      <c r="I88" s="413">
        <f t="shared" si="4"/>
        <v>13654.800000000001</v>
      </c>
      <c r="J88" s="484">
        <v>6</v>
      </c>
      <c r="K88" s="554">
        <v>708.6</v>
      </c>
      <c r="L88" s="413">
        <f t="shared" si="5"/>
        <v>4251.6</v>
      </c>
    </row>
    <row r="89" spans="1:12" ht="22.5">
      <c r="A89" s="392"/>
      <c r="B89" s="436" t="s">
        <v>1182</v>
      </c>
      <c r="C89" s="445" t="s">
        <v>1183</v>
      </c>
      <c r="D89" s="380" t="s">
        <v>1051</v>
      </c>
      <c r="E89" s="446" t="s">
        <v>913</v>
      </c>
      <c r="F89" s="556" t="s">
        <v>1052</v>
      </c>
      <c r="G89" s="382">
        <v>13001</v>
      </c>
      <c r="H89" s="224">
        <v>19.6</v>
      </c>
      <c r="I89" s="413">
        <f t="shared" si="4"/>
        <v>254819.6</v>
      </c>
      <c r="J89" s="484">
        <v>13000</v>
      </c>
      <c r="K89" s="554">
        <v>17.82</v>
      </c>
      <c r="L89" s="413">
        <f t="shared" si="5"/>
        <v>231660</v>
      </c>
    </row>
    <row r="90" spans="1:12" ht="12.75">
      <c r="A90" s="392"/>
      <c r="B90" s="447" t="s">
        <v>1184</v>
      </c>
      <c r="C90" s="448" t="s">
        <v>1185</v>
      </c>
      <c r="D90" s="376" t="s">
        <v>1053</v>
      </c>
      <c r="E90" s="440" t="s">
        <v>916</v>
      </c>
      <c r="F90" s="546" t="s">
        <v>1233</v>
      </c>
      <c r="G90" s="442">
        <v>50</v>
      </c>
      <c r="H90" s="441">
        <v>517.31</v>
      </c>
      <c r="I90" s="472">
        <f t="shared" si="4"/>
        <v>25865.499999999996</v>
      </c>
      <c r="J90" s="482">
        <v>85</v>
      </c>
      <c r="K90" s="554">
        <v>517.31</v>
      </c>
      <c r="L90" s="413">
        <f t="shared" si="5"/>
        <v>43971.35</v>
      </c>
    </row>
    <row r="91" spans="1:12" ht="13.5" thickBot="1">
      <c r="A91" s="469"/>
      <c r="B91" s="449" t="s">
        <v>1186</v>
      </c>
      <c r="C91" s="381" t="s">
        <v>1187</v>
      </c>
      <c r="D91" s="377" t="s">
        <v>1054</v>
      </c>
      <c r="E91" s="450" t="s">
        <v>916</v>
      </c>
      <c r="F91" s="548" t="s">
        <v>1055</v>
      </c>
      <c r="G91" s="478">
        <v>1</v>
      </c>
      <c r="H91" s="451">
        <v>8238.78</v>
      </c>
      <c r="I91" s="415">
        <f t="shared" si="4"/>
        <v>8238.78</v>
      </c>
      <c r="J91" s="486">
        <v>1</v>
      </c>
      <c r="K91" s="557">
        <v>8238.78</v>
      </c>
      <c r="L91" s="415">
        <f t="shared" si="5"/>
        <v>8238.78</v>
      </c>
    </row>
    <row r="92" spans="1:12" ht="12.75">
      <c r="A92" s="386" t="s">
        <v>436</v>
      </c>
      <c r="B92" s="467"/>
      <c r="C92" s="427"/>
      <c r="D92" s="378"/>
      <c r="E92" s="379"/>
      <c r="F92" s="558"/>
      <c r="G92" s="434"/>
      <c r="H92" s="559"/>
      <c r="I92" s="457"/>
      <c r="J92" s="560"/>
      <c r="K92" s="561"/>
      <c r="L92" s="411"/>
    </row>
    <row r="93" spans="1:12" ht="12.75">
      <c r="A93" s="388"/>
      <c r="B93" s="395"/>
      <c r="C93" s="227"/>
      <c r="D93" s="380"/>
      <c r="E93" s="228"/>
      <c r="F93" s="546"/>
      <c r="G93" s="420"/>
      <c r="H93" s="405"/>
      <c r="I93" s="413"/>
      <c r="J93" s="484"/>
      <c r="K93" s="554"/>
      <c r="L93" s="413"/>
    </row>
    <row r="94" spans="1:12" ht="12.75">
      <c r="A94" s="392"/>
      <c r="B94" s="227"/>
      <c r="C94" s="227"/>
      <c r="D94" s="224"/>
      <c r="E94" s="227"/>
      <c r="F94" s="504"/>
      <c r="G94" s="476"/>
      <c r="H94" s="224"/>
      <c r="I94" s="468"/>
      <c r="J94" s="484"/>
      <c r="K94" s="224"/>
      <c r="L94" s="413"/>
    </row>
    <row r="95" spans="1:12" ht="13.5" thickBot="1">
      <c r="A95" s="469"/>
      <c r="B95" s="381"/>
      <c r="C95" s="381"/>
      <c r="D95" s="377"/>
      <c r="E95" s="381"/>
      <c r="F95" s="562"/>
      <c r="G95" s="479"/>
      <c r="H95" s="377"/>
      <c r="I95" s="470"/>
      <c r="J95" s="486"/>
      <c r="K95" s="377"/>
      <c r="L95" s="415"/>
    </row>
    <row r="96" spans="1:12" ht="12.75">
      <c r="A96" s="386" t="s">
        <v>437</v>
      </c>
      <c r="B96" s="460" t="s">
        <v>1188</v>
      </c>
      <c r="C96" s="399" t="s">
        <v>1189</v>
      </c>
      <c r="D96" s="461" t="s">
        <v>1056</v>
      </c>
      <c r="E96" s="417" t="s">
        <v>913</v>
      </c>
      <c r="F96" s="558" t="s">
        <v>1057</v>
      </c>
      <c r="G96" s="462">
        <v>2</v>
      </c>
      <c r="H96" s="462">
        <v>1322.53</v>
      </c>
      <c r="I96" s="411">
        <f>SUM(G96*H96)</f>
        <v>2645.06</v>
      </c>
      <c r="J96" s="563">
        <v>1</v>
      </c>
      <c r="K96" s="564">
        <v>1322.53</v>
      </c>
      <c r="L96" s="565">
        <f>SUM(J96*K96)</f>
        <v>1322.53</v>
      </c>
    </row>
    <row r="97" spans="1:12" ht="12.75">
      <c r="A97" s="392"/>
      <c r="B97" s="418" t="s">
        <v>1190</v>
      </c>
      <c r="C97" s="227" t="s">
        <v>1191</v>
      </c>
      <c r="D97" s="404" t="s">
        <v>1058</v>
      </c>
      <c r="E97" s="419" t="s">
        <v>913</v>
      </c>
      <c r="F97" s="546" t="s">
        <v>1059</v>
      </c>
      <c r="G97" s="420">
        <v>2700</v>
      </c>
      <c r="H97" s="453">
        <v>128.7</v>
      </c>
      <c r="I97" s="457">
        <f>SUM(G97*H97)</f>
        <v>347489.99999999994</v>
      </c>
      <c r="J97" s="566">
        <v>2485</v>
      </c>
      <c r="K97" s="567">
        <v>128.7</v>
      </c>
      <c r="L97" s="568">
        <f>SUM(J97*K97)</f>
        <v>319819.5</v>
      </c>
    </row>
    <row r="98" spans="1:12" ht="22.5">
      <c r="A98" s="388"/>
      <c r="B98" s="418" t="s">
        <v>1192</v>
      </c>
      <c r="C98" s="227" t="s">
        <v>1193</v>
      </c>
      <c r="D98" s="404" t="s">
        <v>1060</v>
      </c>
      <c r="E98" s="419" t="s">
        <v>913</v>
      </c>
      <c r="F98" s="546" t="s">
        <v>1234</v>
      </c>
      <c r="G98" s="420">
        <v>500</v>
      </c>
      <c r="H98" s="420">
        <v>182.05</v>
      </c>
      <c r="I98" s="457">
        <f>SUM(G98*H98)</f>
        <v>91025</v>
      </c>
      <c r="J98" s="566">
        <v>500</v>
      </c>
      <c r="K98" s="569">
        <v>182.05</v>
      </c>
      <c r="L98" s="568">
        <f>SUM(J98*K98)</f>
        <v>91025</v>
      </c>
    </row>
    <row r="99" spans="1:12" ht="12.75">
      <c r="A99" s="388"/>
      <c r="B99" s="454" t="s">
        <v>1194</v>
      </c>
      <c r="C99" s="423" t="s">
        <v>1174</v>
      </c>
      <c r="D99" s="380" t="s">
        <v>1061</v>
      </c>
      <c r="E99" s="419" t="s">
        <v>913</v>
      </c>
      <c r="F99" s="546" t="s">
        <v>1062</v>
      </c>
      <c r="G99" s="420">
        <v>10</v>
      </c>
      <c r="H99" s="420">
        <v>295.24</v>
      </c>
      <c r="I99" s="413">
        <f>SUM(G99*H99)</f>
        <v>2952.4</v>
      </c>
      <c r="J99" s="482">
        <v>0</v>
      </c>
      <c r="K99" s="405">
        <v>336.68</v>
      </c>
      <c r="L99" s="413">
        <v>0</v>
      </c>
    </row>
    <row r="100" spans="1:12" ht="12.75">
      <c r="A100" s="388"/>
      <c r="B100" s="424" t="s">
        <v>1195</v>
      </c>
      <c r="C100" s="424" t="s">
        <v>1154</v>
      </c>
      <c r="D100" s="382" t="s">
        <v>1063</v>
      </c>
      <c r="E100" s="419" t="s">
        <v>913</v>
      </c>
      <c r="F100" s="546" t="s">
        <v>1064</v>
      </c>
      <c r="G100" s="420">
        <v>400</v>
      </c>
      <c r="H100" s="393">
        <v>923</v>
      </c>
      <c r="I100" s="413">
        <f>SUM(G100*H100)</f>
        <v>369200</v>
      </c>
      <c r="J100" s="482">
        <v>185</v>
      </c>
      <c r="K100" s="405">
        <v>923</v>
      </c>
      <c r="L100" s="568">
        <f>SUM(J100*K100)</f>
        <v>170755</v>
      </c>
    </row>
    <row r="101" spans="1:12" ht="13.5" thickBot="1">
      <c r="A101" s="388"/>
      <c r="B101" s="394"/>
      <c r="C101" s="455"/>
      <c r="D101" s="383"/>
      <c r="E101" s="384"/>
      <c r="F101" s="570"/>
      <c r="G101" s="474"/>
      <c r="H101" s="433"/>
      <c r="I101" s="415"/>
      <c r="J101" s="485"/>
      <c r="K101" s="443"/>
      <c r="L101" s="571"/>
    </row>
    <row r="102" spans="1:12" ht="13.5" thickBot="1">
      <c r="A102" s="385"/>
      <c r="B102" s="396"/>
      <c r="C102" s="463"/>
      <c r="D102" s="464"/>
      <c r="E102" s="464"/>
      <c r="F102" s="473"/>
      <c r="G102" s="480"/>
      <c r="H102" s="465"/>
      <c r="I102" s="466">
        <f>SUM(I6:I101)</f>
        <v>60674280.19099999</v>
      </c>
      <c r="J102" s="572"/>
      <c r="K102" s="573"/>
      <c r="L102" s="574">
        <f>SUM(L6:L101)</f>
        <v>62944634.67</v>
      </c>
    </row>
  </sheetData>
  <sheetProtection/>
  <mergeCells count="11">
    <mergeCell ref="G2:L2"/>
    <mergeCell ref="G3:I3"/>
    <mergeCell ref="J3:L3"/>
    <mergeCell ref="A6:A10"/>
    <mergeCell ref="A1:L1"/>
    <mergeCell ref="A2:A4"/>
    <mergeCell ref="B2:B4"/>
    <mergeCell ref="C2:C4"/>
    <mergeCell ref="D2:D4"/>
    <mergeCell ref="E2:E4"/>
    <mergeCell ref="F2:F4"/>
  </mergeCells>
  <printOptions/>
  <pageMargins left="0.17" right="0.17" top="0.2" bottom="0.16" header="0.17" footer="0.16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140625" style="130" customWidth="1"/>
    <col min="2" max="2" width="53.57421875" style="130" customWidth="1"/>
    <col min="3" max="3" width="15.8515625" style="130" customWidth="1"/>
    <col min="4" max="4" width="17.28125" style="130" customWidth="1"/>
    <col min="5" max="16384" width="9.140625" style="130" customWidth="1"/>
  </cols>
  <sheetData>
    <row r="1" spans="3:4" s="222" customFormat="1" ht="15.75">
      <c r="C1" s="226"/>
      <c r="D1" s="226"/>
    </row>
    <row r="2" spans="1:4" s="222" customFormat="1" ht="51.75" customHeight="1">
      <c r="A2" s="633" t="s">
        <v>439</v>
      </c>
      <c r="B2" s="634"/>
      <c r="C2" s="634"/>
      <c r="D2" s="634"/>
    </row>
    <row r="3" spans="1:4" ht="13.5" thickBot="1">
      <c r="A3" s="223"/>
      <c r="B3" s="223"/>
      <c r="C3" s="223"/>
      <c r="D3" s="272" t="s">
        <v>784</v>
      </c>
    </row>
    <row r="4" spans="1:4" ht="45" customHeight="1">
      <c r="A4" s="635" t="s">
        <v>157</v>
      </c>
      <c r="B4" s="637" t="s">
        <v>438</v>
      </c>
      <c r="C4" s="490" t="s">
        <v>782</v>
      </c>
      <c r="D4" s="505" t="s">
        <v>1213</v>
      </c>
    </row>
    <row r="5" spans="1:4" ht="35.25" customHeight="1" thickBot="1">
      <c r="A5" s="636"/>
      <c r="B5" s="638"/>
      <c r="C5" s="491" t="s">
        <v>432</v>
      </c>
      <c r="D5" s="491" t="s">
        <v>432</v>
      </c>
    </row>
    <row r="6" spans="1:4" ht="20.25" customHeight="1">
      <c r="A6" s="489">
        <v>0</v>
      </c>
      <c r="B6" s="575">
        <v>1</v>
      </c>
      <c r="C6" s="492">
        <v>2</v>
      </c>
      <c r="D6" s="492">
        <v>3</v>
      </c>
    </row>
    <row r="7" spans="1:4" ht="18" customHeight="1">
      <c r="A7" s="487">
        <v>1</v>
      </c>
      <c r="B7" s="576" t="s">
        <v>893</v>
      </c>
      <c r="C7" s="493">
        <v>13600000</v>
      </c>
      <c r="D7" s="493">
        <v>14542569.19</v>
      </c>
    </row>
    <row r="8" spans="1:4" ht="18" customHeight="1">
      <c r="A8" s="487">
        <v>2</v>
      </c>
      <c r="B8" s="576" t="s">
        <v>894</v>
      </c>
      <c r="C8" s="493">
        <v>900000</v>
      </c>
      <c r="D8" s="493">
        <v>1025812.19</v>
      </c>
    </row>
    <row r="9" spans="1:4" ht="18" customHeight="1">
      <c r="A9" s="487">
        <v>3</v>
      </c>
      <c r="B9" s="576" t="s">
        <v>895</v>
      </c>
      <c r="C9" s="493">
        <v>6000000</v>
      </c>
      <c r="D9" s="493">
        <v>5703723.23</v>
      </c>
    </row>
    <row r="10" spans="1:4" ht="18" customHeight="1">
      <c r="A10" s="487">
        <v>4</v>
      </c>
      <c r="B10" s="576" t="s">
        <v>1218</v>
      </c>
      <c r="C10" s="493">
        <v>269349.87</v>
      </c>
      <c r="D10" s="493">
        <v>334800</v>
      </c>
    </row>
    <row r="11" spans="1:4" ht="18" customHeight="1">
      <c r="A11" s="487">
        <v>5</v>
      </c>
      <c r="B11" s="576" t="s">
        <v>896</v>
      </c>
      <c r="C11" s="493">
        <v>40800000</v>
      </c>
      <c r="D11" s="493">
        <v>37243100.36</v>
      </c>
    </row>
    <row r="12" spans="1:4" ht="18" customHeight="1">
      <c r="A12" s="487">
        <v>6</v>
      </c>
      <c r="B12" s="576" t="s">
        <v>897</v>
      </c>
      <c r="C12" s="493">
        <v>8500000</v>
      </c>
      <c r="D12" s="493">
        <v>8337902.8</v>
      </c>
    </row>
    <row r="13" spans="1:4" ht="18" customHeight="1">
      <c r="A13" s="488"/>
      <c r="B13" s="576"/>
      <c r="C13" s="494"/>
      <c r="D13" s="494"/>
    </row>
    <row r="14" spans="1:4" s="222" customFormat="1" ht="18" customHeight="1">
      <c r="A14" s="484"/>
      <c r="B14" s="576"/>
      <c r="C14" s="495"/>
      <c r="D14" s="495"/>
    </row>
    <row r="15" spans="1:4" s="222" customFormat="1" ht="16.5" thickBot="1">
      <c r="A15" s="485"/>
      <c r="B15" s="577"/>
      <c r="C15" s="496"/>
      <c r="D15" s="496"/>
    </row>
    <row r="16" spans="1:4" ht="21" customHeight="1" thickBot="1">
      <c r="A16" s="639" t="s">
        <v>247</v>
      </c>
      <c r="B16" s="640"/>
      <c r="C16" s="497">
        <f>SUM(C7:C15)</f>
        <v>70069349.87</v>
      </c>
      <c r="D16" s="497">
        <f>SUM(D7:D15)</f>
        <v>67187907.77</v>
      </c>
    </row>
  </sheetData>
  <sheetProtection/>
  <mergeCells count="4">
    <mergeCell ref="A2:D2"/>
    <mergeCell ref="A4:A5"/>
    <mergeCell ref="B4:B5"/>
    <mergeCell ref="A16:B16"/>
  </mergeCells>
  <printOptions/>
  <pageMargins left="0.23" right="0.7" top="0.46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7109375" style="2" customWidth="1"/>
    <col min="2" max="3" width="9.140625" style="2" customWidth="1"/>
    <col min="4" max="4" width="37.28125" style="2" customWidth="1"/>
    <col min="5" max="16384" width="9.140625" style="2" customWidth="1"/>
  </cols>
  <sheetData>
    <row r="2" ht="15.75">
      <c r="D2" s="352" t="s">
        <v>855</v>
      </c>
    </row>
    <row r="4" spans="2:4" ht="12.75">
      <c r="B4" s="23" t="s">
        <v>867</v>
      </c>
      <c r="C4" s="60"/>
      <c r="D4" s="58"/>
    </row>
    <row r="5" spans="2:6" ht="13.5" thickBot="1">
      <c r="B5" s="41"/>
      <c r="C5" s="62"/>
      <c r="D5" s="58"/>
      <c r="F5" s="34"/>
    </row>
    <row r="6" spans="2:7" ht="38.25">
      <c r="B6" s="353" t="s">
        <v>304</v>
      </c>
      <c r="C6" s="354" t="s">
        <v>305</v>
      </c>
      <c r="D6" s="355" t="s">
        <v>49</v>
      </c>
      <c r="E6" s="375" t="s">
        <v>782</v>
      </c>
      <c r="F6" s="578" t="s">
        <v>1213</v>
      </c>
      <c r="G6" s="375" t="s">
        <v>1214</v>
      </c>
    </row>
    <row r="7" spans="2:7" ht="12.75">
      <c r="B7" s="356"/>
      <c r="C7" s="357"/>
      <c r="D7" s="3" t="s">
        <v>72</v>
      </c>
      <c r="E7" s="358">
        <f>+E9</f>
        <v>600</v>
      </c>
      <c r="F7" s="358">
        <f>+F9</f>
        <v>790</v>
      </c>
      <c r="G7" s="579">
        <f>+F7*100/E7</f>
        <v>131.66666666666666</v>
      </c>
    </row>
    <row r="8" spans="2:7" ht="12.75">
      <c r="B8" s="359">
        <v>1000215</v>
      </c>
      <c r="C8" s="360"/>
      <c r="D8" s="16" t="s">
        <v>57</v>
      </c>
      <c r="E8" s="361"/>
      <c r="F8" s="361"/>
      <c r="G8" s="361"/>
    </row>
    <row r="9" spans="2:7" ht="12.75">
      <c r="B9" s="359">
        <v>1000207</v>
      </c>
      <c r="C9" s="362"/>
      <c r="D9" s="16" t="s">
        <v>62</v>
      </c>
      <c r="E9" s="361">
        <v>600</v>
      </c>
      <c r="F9" s="361">
        <v>790</v>
      </c>
      <c r="G9" s="579">
        <f>+F9*100/E9</f>
        <v>131.66666666666666</v>
      </c>
    </row>
    <row r="10" spans="2:7" ht="12.75">
      <c r="B10" s="359">
        <v>1000207</v>
      </c>
      <c r="C10" s="360" t="s">
        <v>261</v>
      </c>
      <c r="D10" s="16" t="s">
        <v>70</v>
      </c>
      <c r="E10" s="361"/>
      <c r="F10" s="361"/>
      <c r="G10" s="361"/>
    </row>
    <row r="11" spans="2:7" ht="13.5" thickBot="1">
      <c r="B11" s="363">
        <v>1000207</v>
      </c>
      <c r="C11" s="364" t="s">
        <v>258</v>
      </c>
      <c r="D11" s="365" t="s">
        <v>71</v>
      </c>
      <c r="E11" s="366">
        <v>600</v>
      </c>
      <c r="F11" s="366">
        <v>790</v>
      </c>
      <c r="G11" s="580">
        <f>+F11*100/E11</f>
        <v>131.66666666666666</v>
      </c>
    </row>
  </sheetData>
  <sheetProtection/>
  <printOptions/>
  <pageMargins left="0.19" right="0.16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9.140625" style="2" customWidth="1"/>
    <col min="2" max="2" width="11.00390625" style="32" customWidth="1"/>
    <col min="3" max="3" width="49.140625" style="2" customWidth="1"/>
    <col min="4" max="16384" width="9.140625" style="2" customWidth="1"/>
  </cols>
  <sheetData>
    <row r="1" spans="1:3" ht="13.5" customHeight="1">
      <c r="A1" s="56" t="s">
        <v>246</v>
      </c>
      <c r="B1" s="57"/>
      <c r="C1" s="4"/>
    </row>
    <row r="2" spans="1:5" ht="12.75" customHeight="1">
      <c r="A2" s="14"/>
      <c r="B2" s="27"/>
      <c r="C2" s="37"/>
      <c r="E2" s="34" t="s">
        <v>164</v>
      </c>
    </row>
    <row r="3" spans="1:6" ht="30.75" customHeight="1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5.75" customHeight="1">
      <c r="A4" s="166"/>
      <c r="B4" s="167"/>
      <c r="C4" s="165" t="s">
        <v>52</v>
      </c>
      <c r="D4" s="315">
        <f>+D5+D6+D7+D8+D9+D10</f>
        <v>475</v>
      </c>
      <c r="E4" s="315">
        <f>+E5+E6+E7+E8+E9+E10</f>
        <v>618</v>
      </c>
      <c r="F4" s="510">
        <f>+E4*100/D4</f>
        <v>130.10526315789474</v>
      </c>
    </row>
    <row r="5" spans="1:6" ht="15.75" customHeight="1">
      <c r="A5" s="66">
        <v>1100049</v>
      </c>
      <c r="B5" s="168"/>
      <c r="C5" s="7" t="s">
        <v>326</v>
      </c>
      <c r="D5" s="16">
        <v>0</v>
      </c>
      <c r="E5" s="16">
        <v>0</v>
      </c>
      <c r="F5" s="16"/>
    </row>
    <row r="6" spans="1:6" s="38" customFormat="1" ht="29.25" customHeight="1">
      <c r="A6" s="66">
        <v>1100082</v>
      </c>
      <c r="B6" s="25"/>
      <c r="C6" s="7" t="s">
        <v>792</v>
      </c>
      <c r="D6" s="16">
        <v>150</v>
      </c>
      <c r="E6" s="16">
        <v>242</v>
      </c>
      <c r="F6" s="302">
        <f>+E6*100/D6</f>
        <v>161.33333333333334</v>
      </c>
    </row>
    <row r="7" spans="1:6" s="38" customFormat="1" ht="34.5" customHeight="1">
      <c r="A7" s="66">
        <v>1100083</v>
      </c>
      <c r="B7" s="25"/>
      <c r="C7" s="7" t="s">
        <v>793</v>
      </c>
      <c r="D7" s="16">
        <v>250</v>
      </c>
      <c r="E7" s="16">
        <v>280</v>
      </c>
      <c r="F7" s="302">
        <f aca="true" t="shared" si="0" ref="F7:F24">+E7*100/D7</f>
        <v>112</v>
      </c>
    </row>
    <row r="8" spans="1:6" s="38" customFormat="1" ht="43.5" customHeight="1">
      <c r="A8" s="66">
        <v>1100084</v>
      </c>
      <c r="B8" s="25"/>
      <c r="C8" s="7" t="s">
        <v>794</v>
      </c>
      <c r="D8" s="16">
        <v>50</v>
      </c>
      <c r="E8" s="16">
        <v>38</v>
      </c>
      <c r="F8" s="302">
        <f t="shared" si="0"/>
        <v>76</v>
      </c>
    </row>
    <row r="9" spans="1:6" s="38" customFormat="1" ht="42.75" customHeight="1">
      <c r="A9" s="66">
        <v>1100085</v>
      </c>
      <c r="B9" s="25"/>
      <c r="C9" s="7" t="s">
        <v>795</v>
      </c>
      <c r="D9" s="16">
        <v>20</v>
      </c>
      <c r="E9" s="16">
        <v>58</v>
      </c>
      <c r="F9" s="302">
        <f t="shared" si="0"/>
        <v>290</v>
      </c>
    </row>
    <row r="10" spans="1:6" s="38" customFormat="1" ht="33.75" customHeight="1">
      <c r="A10" s="66">
        <v>1200055</v>
      </c>
      <c r="B10" s="25"/>
      <c r="C10" s="7" t="s">
        <v>786</v>
      </c>
      <c r="D10" s="16">
        <v>5</v>
      </c>
      <c r="E10" s="16">
        <v>0</v>
      </c>
      <c r="F10" s="302">
        <f t="shared" si="0"/>
        <v>0</v>
      </c>
    </row>
    <row r="11" spans="1:6" ht="15.75" customHeight="1">
      <c r="A11" s="166"/>
      <c r="B11" s="167"/>
      <c r="C11" s="165" t="s">
        <v>53</v>
      </c>
      <c r="D11" s="315">
        <f>+D12+D13+D14+D15</f>
        <v>1700</v>
      </c>
      <c r="E11" s="315">
        <f>+E12+E13+E14+E15</f>
        <v>2208</v>
      </c>
      <c r="F11" s="510">
        <f>+E11*100/D11</f>
        <v>129.88235294117646</v>
      </c>
    </row>
    <row r="12" spans="1:6" ht="29.25" customHeight="1">
      <c r="A12" s="66">
        <v>1900026</v>
      </c>
      <c r="B12" s="25"/>
      <c r="C12" s="7" t="s">
        <v>48</v>
      </c>
      <c r="D12" s="16">
        <v>700</v>
      </c>
      <c r="E12" s="16">
        <v>987</v>
      </c>
      <c r="F12" s="302">
        <f t="shared" si="0"/>
        <v>141</v>
      </c>
    </row>
    <row r="13" spans="1:6" ht="28.5" customHeight="1">
      <c r="A13" s="66">
        <v>1900034</v>
      </c>
      <c r="B13" s="25"/>
      <c r="C13" s="7" t="s">
        <v>54</v>
      </c>
      <c r="D13" s="16">
        <v>700</v>
      </c>
      <c r="E13" s="16">
        <v>981</v>
      </c>
      <c r="F13" s="302">
        <f t="shared" si="0"/>
        <v>140.14285714285714</v>
      </c>
    </row>
    <row r="14" spans="1:6" ht="29.25" customHeight="1">
      <c r="A14" s="66">
        <v>1900035</v>
      </c>
      <c r="B14" s="25"/>
      <c r="C14" s="7" t="s">
        <v>789</v>
      </c>
      <c r="D14" s="16">
        <v>200</v>
      </c>
      <c r="E14" s="16">
        <v>0</v>
      </c>
      <c r="F14" s="302">
        <f t="shared" si="0"/>
        <v>0</v>
      </c>
    </row>
    <row r="15" spans="1:6" ht="15.75" customHeight="1">
      <c r="A15" s="66">
        <v>1900042</v>
      </c>
      <c r="B15" s="25"/>
      <c r="C15" s="7" t="s">
        <v>55</v>
      </c>
      <c r="D15" s="16">
        <v>100</v>
      </c>
      <c r="E15" s="16">
        <v>240</v>
      </c>
      <c r="F15" s="302">
        <f t="shared" si="0"/>
        <v>240</v>
      </c>
    </row>
    <row r="16" spans="1:6" ht="15.75" customHeight="1">
      <c r="A16" s="166"/>
      <c r="B16" s="167"/>
      <c r="C16" s="165" t="s">
        <v>279</v>
      </c>
      <c r="D16" s="317">
        <f>+D17+D21</f>
        <v>4670</v>
      </c>
      <c r="E16" s="317">
        <f>+E17+E21</f>
        <v>4138</v>
      </c>
      <c r="F16" s="510">
        <f t="shared" si="0"/>
        <v>88.60813704496788</v>
      </c>
    </row>
    <row r="17" spans="1:6" ht="37.5" customHeight="1">
      <c r="A17" s="230">
        <v>1700038</v>
      </c>
      <c r="B17" s="231"/>
      <c r="C17" s="232" t="s">
        <v>282</v>
      </c>
      <c r="D17" s="316">
        <f>+D18+D19+D20</f>
        <v>770</v>
      </c>
      <c r="E17" s="316">
        <f>+E18+E19+E20</f>
        <v>778</v>
      </c>
      <c r="F17" s="511">
        <f t="shared" si="0"/>
        <v>101.03896103896103</v>
      </c>
    </row>
    <row r="18" spans="1:6" ht="24" customHeight="1">
      <c r="A18" s="66">
        <v>1700038</v>
      </c>
      <c r="B18" s="25"/>
      <c r="C18" s="7" t="s">
        <v>753</v>
      </c>
      <c r="D18" s="16">
        <v>750</v>
      </c>
      <c r="E18" s="16">
        <v>471</v>
      </c>
      <c r="F18" s="302">
        <f t="shared" si="0"/>
        <v>62.8</v>
      </c>
    </row>
    <row r="19" spans="1:6" ht="28.5" customHeight="1">
      <c r="A19" s="66">
        <v>1700038</v>
      </c>
      <c r="B19" s="25"/>
      <c r="C19" s="7" t="s">
        <v>744</v>
      </c>
      <c r="D19" s="16">
        <v>10</v>
      </c>
      <c r="E19" s="16">
        <v>227</v>
      </c>
      <c r="F19" s="302">
        <f t="shared" si="0"/>
        <v>2270</v>
      </c>
    </row>
    <row r="20" spans="1:6" ht="27.75" customHeight="1">
      <c r="A20" s="66">
        <v>1700038</v>
      </c>
      <c r="B20" s="25"/>
      <c r="C20" s="7" t="s">
        <v>745</v>
      </c>
      <c r="D20" s="16">
        <v>10</v>
      </c>
      <c r="E20" s="16">
        <v>80</v>
      </c>
      <c r="F20" s="302">
        <f t="shared" si="0"/>
        <v>800</v>
      </c>
    </row>
    <row r="21" spans="1:6" ht="15.75" customHeight="1">
      <c r="A21" s="66">
        <v>1700054</v>
      </c>
      <c r="B21" s="25"/>
      <c r="C21" s="7" t="s">
        <v>790</v>
      </c>
      <c r="D21" s="16">
        <v>3900</v>
      </c>
      <c r="E21" s="16">
        <v>3360</v>
      </c>
      <c r="F21" s="302">
        <f t="shared" si="0"/>
        <v>86.15384615384616</v>
      </c>
    </row>
    <row r="22" spans="1:6" ht="15.75" customHeight="1">
      <c r="A22" s="66">
        <v>1700055</v>
      </c>
      <c r="B22" s="25"/>
      <c r="C22" s="7" t="s">
        <v>791</v>
      </c>
      <c r="D22" s="16">
        <v>0</v>
      </c>
      <c r="E22" s="16">
        <v>0</v>
      </c>
      <c r="F22" s="302"/>
    </row>
    <row r="23" spans="1:6" ht="15.75" customHeight="1">
      <c r="A23" s="166"/>
      <c r="B23" s="167"/>
      <c r="C23" s="165" t="s">
        <v>56</v>
      </c>
      <c r="D23" s="315">
        <f>+D24</f>
        <v>10</v>
      </c>
      <c r="E23" s="315">
        <f>+E24</f>
        <v>10</v>
      </c>
      <c r="F23" s="510">
        <f t="shared" si="0"/>
        <v>100</v>
      </c>
    </row>
    <row r="24" spans="1:6" ht="38.25">
      <c r="A24" s="66">
        <v>1000215</v>
      </c>
      <c r="B24" s="229" t="s">
        <v>392</v>
      </c>
      <c r="C24" s="7" t="s">
        <v>57</v>
      </c>
      <c r="D24" s="16">
        <v>10</v>
      </c>
      <c r="E24" s="16">
        <v>10</v>
      </c>
      <c r="F24" s="302">
        <f t="shared" si="0"/>
        <v>100</v>
      </c>
    </row>
    <row r="25" spans="1:6" ht="12.75">
      <c r="A25" s="166"/>
      <c r="B25" s="167"/>
      <c r="C25" s="165" t="s">
        <v>72</v>
      </c>
      <c r="D25" s="180">
        <f>+D26+D27</f>
        <v>3170</v>
      </c>
      <c r="E25" s="180">
        <f>+E26+E27</f>
        <v>3876</v>
      </c>
      <c r="F25" s="510">
        <f>+E25*100/D25</f>
        <v>122.27129337539432</v>
      </c>
    </row>
    <row r="26" spans="1:6" ht="17.25" customHeight="1">
      <c r="A26" s="66">
        <v>1000215</v>
      </c>
      <c r="B26" s="25"/>
      <c r="C26" s="7" t="s">
        <v>857</v>
      </c>
      <c r="D26" s="16">
        <v>3100</v>
      </c>
      <c r="E26" s="16">
        <v>3830</v>
      </c>
      <c r="F26" s="302">
        <f>+E26*100/D26</f>
        <v>123.54838709677419</v>
      </c>
    </row>
    <row r="27" spans="1:6" ht="12.75">
      <c r="A27" s="230">
        <v>1000207</v>
      </c>
      <c r="B27" s="234"/>
      <c r="C27" s="232" t="s">
        <v>62</v>
      </c>
      <c r="D27" s="239">
        <f>+D31</f>
        <v>70</v>
      </c>
      <c r="E27" s="239">
        <f>+E31</f>
        <v>46</v>
      </c>
      <c r="F27" s="239">
        <f>+F31</f>
        <v>65.71428571428571</v>
      </c>
    </row>
    <row r="28" spans="1:6" ht="12.75">
      <c r="A28" s="66">
        <v>1000207</v>
      </c>
      <c r="B28" s="277" t="s">
        <v>416</v>
      </c>
      <c r="C28" s="278" t="s">
        <v>388</v>
      </c>
      <c r="D28" s="279">
        <v>0</v>
      </c>
      <c r="E28" s="279">
        <v>0</v>
      </c>
      <c r="F28" s="279">
        <v>0</v>
      </c>
    </row>
    <row r="29" spans="1:6" ht="12.75">
      <c r="A29" s="66">
        <v>1000207</v>
      </c>
      <c r="B29" s="277" t="s">
        <v>416</v>
      </c>
      <c r="C29" s="278" t="s">
        <v>389</v>
      </c>
      <c r="D29" s="279">
        <v>0</v>
      </c>
      <c r="E29" s="279">
        <v>0</v>
      </c>
      <c r="F29" s="279">
        <v>0</v>
      </c>
    </row>
    <row r="30" spans="1:6" ht="12.75">
      <c r="A30" s="66">
        <v>1000207</v>
      </c>
      <c r="B30" s="277" t="s">
        <v>416</v>
      </c>
      <c r="C30" s="278" t="s">
        <v>390</v>
      </c>
      <c r="D30" s="279">
        <v>0</v>
      </c>
      <c r="E30" s="279">
        <v>0</v>
      </c>
      <c r="F30" s="279">
        <v>0</v>
      </c>
    </row>
    <row r="31" spans="1:6" ht="12.75">
      <c r="A31" s="66">
        <v>1000207</v>
      </c>
      <c r="B31" s="25" t="s">
        <v>261</v>
      </c>
      <c r="C31" s="7" t="s">
        <v>70</v>
      </c>
      <c r="D31" s="16">
        <v>70</v>
      </c>
      <c r="E31" s="16">
        <v>46</v>
      </c>
      <c r="F31" s="302">
        <f>+E31*100/D31</f>
        <v>65.71428571428571</v>
      </c>
    </row>
    <row r="32" spans="1:6" ht="12.75">
      <c r="A32" s="66">
        <v>1000207</v>
      </c>
      <c r="B32" s="25" t="s">
        <v>258</v>
      </c>
      <c r="C32" s="7" t="s">
        <v>71</v>
      </c>
      <c r="D32" s="16"/>
      <c r="E32" s="16"/>
      <c r="F32" s="16"/>
    </row>
    <row r="33" spans="1:6" ht="12.75">
      <c r="A33" s="7"/>
      <c r="B33" s="169"/>
      <c r="C33" s="235" t="s">
        <v>291</v>
      </c>
      <c r="D33" s="318">
        <v>250</v>
      </c>
      <c r="E33" s="318">
        <v>242</v>
      </c>
      <c r="F33" s="512">
        <f>+E33*100/D33</f>
        <v>96.8</v>
      </c>
    </row>
    <row r="35" ht="12.75">
      <c r="C35" s="38" t="s">
        <v>858</v>
      </c>
    </row>
  </sheetData>
  <sheetProtection/>
  <printOptions/>
  <pageMargins left="0.23" right="0.18" top="1" bottom="0.42" header="0.5" footer="0.23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28" sqref="C28"/>
    </sheetView>
  </sheetViews>
  <sheetFormatPr defaultColWidth="9.140625" defaultRowHeight="12.75"/>
  <cols>
    <col min="3" max="3" width="51.8515625" style="0" customWidth="1"/>
  </cols>
  <sheetData>
    <row r="1" spans="1:5" ht="12.75">
      <c r="A1" s="50" t="s">
        <v>232</v>
      </c>
      <c r="B1" s="51"/>
      <c r="C1" s="41"/>
      <c r="D1" s="41"/>
      <c r="E1" s="41"/>
    </row>
    <row r="2" spans="1:5" ht="12.75">
      <c r="A2" s="52"/>
      <c r="B2" s="53"/>
      <c r="C2" s="41"/>
      <c r="D2" s="41"/>
      <c r="E2" s="34" t="s">
        <v>165</v>
      </c>
    </row>
    <row r="3" spans="1:6" ht="38.25">
      <c r="A3" s="145" t="s">
        <v>304</v>
      </c>
      <c r="B3" s="25" t="s">
        <v>305</v>
      </c>
      <c r="C3" s="66" t="s">
        <v>49</v>
      </c>
      <c r="D3" s="275" t="s">
        <v>782</v>
      </c>
      <c r="E3" s="505" t="s">
        <v>1213</v>
      </c>
      <c r="F3" s="275" t="s">
        <v>1214</v>
      </c>
    </row>
    <row r="4" spans="1:6" ht="12.75">
      <c r="A4" s="166"/>
      <c r="B4" s="167"/>
      <c r="C4" s="165" t="s">
        <v>417</v>
      </c>
      <c r="D4" s="172">
        <f>+D5+D12+D19+D20+D21</f>
        <v>31650</v>
      </c>
      <c r="E4" s="172">
        <f>+E5+E12+E19+E20+E21</f>
        <v>33450</v>
      </c>
      <c r="F4" s="513">
        <f aca="true" t="shared" si="0" ref="F4:F21">+E4*100/D4</f>
        <v>105.68720379146919</v>
      </c>
    </row>
    <row r="5" spans="1:6" ht="12.75">
      <c r="A5" s="230" t="s">
        <v>14</v>
      </c>
      <c r="B5" s="231"/>
      <c r="C5" s="236" t="s">
        <v>720</v>
      </c>
      <c r="D5" s="236">
        <f>+D6+D7+D8+D9+D10+D11</f>
        <v>11250</v>
      </c>
      <c r="E5" s="236">
        <f>+E6+E7+E8+E9+E10+E11</f>
        <v>8351</v>
      </c>
      <c r="F5" s="514">
        <f t="shared" si="0"/>
        <v>74.2311111111111</v>
      </c>
    </row>
    <row r="6" spans="1:6" ht="12.75" customHeight="1">
      <c r="A6" s="66">
        <v>1100031</v>
      </c>
      <c r="B6" s="25"/>
      <c r="C6" s="3" t="s">
        <v>721</v>
      </c>
      <c r="D6" s="16">
        <v>1000</v>
      </c>
      <c r="E6" s="16">
        <v>1645</v>
      </c>
      <c r="F6" s="302">
        <f t="shared" si="0"/>
        <v>164.5</v>
      </c>
    </row>
    <row r="7" spans="1:6" ht="12.75" customHeight="1">
      <c r="A7" s="66">
        <v>1100031</v>
      </c>
      <c r="B7" s="25"/>
      <c r="C7" s="3" t="s">
        <v>722</v>
      </c>
      <c r="D7" s="16">
        <v>2050</v>
      </c>
      <c r="E7" s="16">
        <v>1262</v>
      </c>
      <c r="F7" s="302">
        <f t="shared" si="0"/>
        <v>61.5609756097561</v>
      </c>
    </row>
    <row r="8" spans="1:6" ht="12.75" customHeight="1">
      <c r="A8" s="66">
        <v>1100031</v>
      </c>
      <c r="B8" s="25"/>
      <c r="C8" s="3" t="s">
        <v>723</v>
      </c>
      <c r="D8" s="16">
        <v>2050</v>
      </c>
      <c r="E8" s="16">
        <v>1265</v>
      </c>
      <c r="F8" s="302">
        <f t="shared" si="0"/>
        <v>61.707317073170735</v>
      </c>
    </row>
    <row r="9" spans="1:6" ht="12.75" customHeight="1">
      <c r="A9" s="66">
        <v>1100031</v>
      </c>
      <c r="B9" s="25"/>
      <c r="C9" s="3" t="s">
        <v>1221</v>
      </c>
      <c r="D9" s="16">
        <v>2050</v>
      </c>
      <c r="E9" s="16">
        <v>1420</v>
      </c>
      <c r="F9" s="302">
        <f t="shared" si="0"/>
        <v>69.26829268292683</v>
      </c>
    </row>
    <row r="10" spans="1:6" ht="12.75" customHeight="1">
      <c r="A10" s="66">
        <v>1100031</v>
      </c>
      <c r="B10" s="25"/>
      <c r="C10" s="3" t="s">
        <v>755</v>
      </c>
      <c r="D10" s="16">
        <v>2050</v>
      </c>
      <c r="E10" s="16">
        <v>1840</v>
      </c>
      <c r="F10" s="302">
        <f t="shared" si="0"/>
        <v>89.7560975609756</v>
      </c>
    </row>
    <row r="11" spans="1:6" ht="12.75" customHeight="1">
      <c r="A11" s="66">
        <v>1100031</v>
      </c>
      <c r="B11" s="25"/>
      <c r="C11" s="3" t="s">
        <v>724</v>
      </c>
      <c r="D11" s="16">
        <v>2050</v>
      </c>
      <c r="E11" s="16">
        <v>919</v>
      </c>
      <c r="F11" s="302">
        <f t="shared" si="0"/>
        <v>44.829268292682926</v>
      </c>
    </row>
    <row r="12" spans="1:6" ht="12.75" customHeight="1">
      <c r="A12" s="230" t="s">
        <v>15</v>
      </c>
      <c r="B12" s="233"/>
      <c r="C12" s="236" t="s">
        <v>326</v>
      </c>
      <c r="D12" s="236">
        <f>+D13+D14+D15+D16+D17+D18</f>
        <v>6400</v>
      </c>
      <c r="E12" s="236">
        <f>+E13+E14+E15+E16+E17+E18</f>
        <v>5703</v>
      </c>
      <c r="F12" s="514">
        <f t="shared" si="0"/>
        <v>89.109375</v>
      </c>
    </row>
    <row r="13" spans="1:6" ht="12.75" customHeight="1">
      <c r="A13" s="148">
        <v>1100049</v>
      </c>
      <c r="B13" s="93"/>
      <c r="C13" s="95" t="s">
        <v>334</v>
      </c>
      <c r="D13" s="111">
        <v>500</v>
      </c>
      <c r="E13" s="111">
        <v>426</v>
      </c>
      <c r="F13" s="302">
        <f t="shared" si="0"/>
        <v>85.2</v>
      </c>
    </row>
    <row r="14" spans="1:6" ht="12.75" customHeight="1">
      <c r="A14" s="148">
        <v>1100049</v>
      </c>
      <c r="B14" s="93"/>
      <c r="C14" s="95" t="s">
        <v>333</v>
      </c>
      <c r="D14" s="111">
        <v>700</v>
      </c>
      <c r="E14" s="111">
        <v>671</v>
      </c>
      <c r="F14" s="302">
        <f t="shared" si="0"/>
        <v>95.85714285714286</v>
      </c>
    </row>
    <row r="15" spans="1:6" ht="12.75" customHeight="1">
      <c r="A15" s="148">
        <v>1100049</v>
      </c>
      <c r="B15" s="93"/>
      <c r="C15" s="95" t="s">
        <v>335</v>
      </c>
      <c r="D15" s="111">
        <v>700</v>
      </c>
      <c r="E15" s="111">
        <v>734</v>
      </c>
      <c r="F15" s="302">
        <f t="shared" si="0"/>
        <v>104.85714285714286</v>
      </c>
    </row>
    <row r="16" spans="1:6" ht="12.75" customHeight="1">
      <c r="A16" s="148">
        <v>1100049</v>
      </c>
      <c r="B16" s="93"/>
      <c r="C16" s="95" t="s">
        <v>1207</v>
      </c>
      <c r="D16" s="111">
        <v>2400</v>
      </c>
      <c r="E16" s="111">
        <v>2064</v>
      </c>
      <c r="F16" s="302">
        <f t="shared" si="0"/>
        <v>86</v>
      </c>
    </row>
    <row r="17" spans="1:6" ht="12.75" customHeight="1">
      <c r="A17" s="148">
        <v>1100049</v>
      </c>
      <c r="B17" s="93"/>
      <c r="C17" s="95" t="s">
        <v>357</v>
      </c>
      <c r="D17" s="111">
        <v>1000</v>
      </c>
      <c r="E17" s="111">
        <v>805</v>
      </c>
      <c r="F17" s="302">
        <f t="shared" si="0"/>
        <v>80.5</v>
      </c>
    </row>
    <row r="18" spans="1:6" ht="12.75" customHeight="1">
      <c r="A18" s="148">
        <v>1100049</v>
      </c>
      <c r="B18" s="93"/>
      <c r="C18" s="95" t="s">
        <v>358</v>
      </c>
      <c r="D18" s="111">
        <v>1100</v>
      </c>
      <c r="E18" s="111">
        <v>1003</v>
      </c>
      <c r="F18" s="302">
        <f t="shared" si="0"/>
        <v>91.18181818181819</v>
      </c>
    </row>
    <row r="19" spans="1:6" ht="25.5">
      <c r="A19" s="144" t="s">
        <v>359</v>
      </c>
      <c r="B19" s="54"/>
      <c r="C19" s="5" t="s">
        <v>327</v>
      </c>
      <c r="D19" s="16">
        <v>8500</v>
      </c>
      <c r="E19" s="16">
        <v>16220</v>
      </c>
      <c r="F19" s="302">
        <f t="shared" si="0"/>
        <v>190.8235294117647</v>
      </c>
    </row>
    <row r="20" spans="1:6" ht="12.75">
      <c r="A20" s="144" t="s">
        <v>16</v>
      </c>
      <c r="B20" s="54"/>
      <c r="C20" s="5" t="s">
        <v>719</v>
      </c>
      <c r="D20" s="16">
        <v>3500</v>
      </c>
      <c r="E20" s="16">
        <v>2022</v>
      </c>
      <c r="F20" s="302">
        <f t="shared" si="0"/>
        <v>57.77142857142857</v>
      </c>
    </row>
    <row r="21" spans="1:6" ht="12.75">
      <c r="A21" s="66">
        <v>1000025</v>
      </c>
      <c r="B21" s="25" t="s">
        <v>259</v>
      </c>
      <c r="C21" s="3" t="s">
        <v>725</v>
      </c>
      <c r="D21" s="16">
        <v>2000</v>
      </c>
      <c r="E21" s="16">
        <v>1154</v>
      </c>
      <c r="F21" s="302">
        <f t="shared" si="0"/>
        <v>57.7</v>
      </c>
    </row>
    <row r="22" spans="1:6" ht="38.25">
      <c r="A22" s="66">
        <v>1100032</v>
      </c>
      <c r="B22" s="25"/>
      <c r="C22" s="7" t="s">
        <v>366</v>
      </c>
      <c r="D22" s="16"/>
      <c r="E22" s="16"/>
      <c r="F22" s="16"/>
    </row>
    <row r="23" spans="1:6" ht="38.25">
      <c r="A23" s="66">
        <v>1100033</v>
      </c>
      <c r="B23" s="25"/>
      <c r="C23" s="7" t="s">
        <v>367</v>
      </c>
      <c r="D23" s="16"/>
      <c r="E23" s="16"/>
      <c r="F23" s="16"/>
    </row>
    <row r="24" spans="1:6" ht="44.25" customHeight="1">
      <c r="A24" s="66">
        <v>1100034</v>
      </c>
      <c r="B24" s="25"/>
      <c r="C24" s="7" t="s">
        <v>368</v>
      </c>
      <c r="D24" s="16"/>
      <c r="E24" s="16"/>
      <c r="F24" s="16"/>
    </row>
    <row r="25" spans="1:6" ht="12.75">
      <c r="A25" s="166"/>
      <c r="B25" s="167"/>
      <c r="C25" s="165" t="s">
        <v>262</v>
      </c>
      <c r="D25" s="172">
        <f>+D26+D28+D30+D31+D32+D33+D34</f>
        <v>113913</v>
      </c>
      <c r="E25" s="172">
        <f>+E26+E28+E30+E31+E32+E33+E34</f>
        <v>112990</v>
      </c>
      <c r="F25" s="513">
        <f>+E25*100/D25</f>
        <v>99.18973251516508</v>
      </c>
    </row>
    <row r="26" spans="1:6" ht="12.75">
      <c r="A26" s="66" t="s">
        <v>360</v>
      </c>
      <c r="B26" s="25"/>
      <c r="C26" s="3" t="s">
        <v>361</v>
      </c>
      <c r="D26" s="16">
        <v>63001</v>
      </c>
      <c r="E26" s="16">
        <v>68139</v>
      </c>
      <c r="F26" s="302">
        <f>+E26*100/D26</f>
        <v>108.15542610434755</v>
      </c>
    </row>
    <row r="27" spans="1:6" ht="12.75" customHeight="1">
      <c r="A27" s="66">
        <v>1100064</v>
      </c>
      <c r="B27" s="25" t="s">
        <v>259</v>
      </c>
      <c r="C27" s="3" t="s">
        <v>362</v>
      </c>
      <c r="D27" s="16"/>
      <c r="E27" s="16"/>
      <c r="F27" s="16"/>
    </row>
    <row r="28" spans="1:6" ht="12.75">
      <c r="A28" s="66">
        <v>1100072</v>
      </c>
      <c r="B28" s="25"/>
      <c r="C28" s="3" t="s">
        <v>363</v>
      </c>
      <c r="D28" s="16">
        <v>21601</v>
      </c>
      <c r="E28" s="16">
        <v>20265</v>
      </c>
      <c r="F28" s="302">
        <f>+E28*100/D28</f>
        <v>93.81510115272441</v>
      </c>
    </row>
    <row r="29" spans="1:6" ht="25.5">
      <c r="A29" s="66">
        <v>1100072</v>
      </c>
      <c r="B29" s="25" t="s">
        <v>259</v>
      </c>
      <c r="C29" s="3" t="s">
        <v>1208</v>
      </c>
      <c r="D29" s="16"/>
      <c r="E29" s="16"/>
      <c r="F29" s="16"/>
    </row>
    <row r="30" spans="1:6" ht="12.75" customHeight="1">
      <c r="A30" s="66" t="s">
        <v>364</v>
      </c>
      <c r="B30" s="25"/>
      <c r="C30" s="3" t="s">
        <v>365</v>
      </c>
      <c r="D30" s="16">
        <v>636</v>
      </c>
      <c r="E30" s="16">
        <v>662</v>
      </c>
      <c r="F30" s="302">
        <f>+E30*100/D30</f>
        <v>104.0880503144654</v>
      </c>
    </row>
    <row r="31" spans="1:6" s="2" customFormat="1" ht="30" customHeight="1">
      <c r="A31" s="66">
        <v>1100081</v>
      </c>
      <c r="B31" s="25"/>
      <c r="C31" s="7" t="s">
        <v>785</v>
      </c>
      <c r="D31" s="16">
        <v>1000</v>
      </c>
      <c r="E31" s="16">
        <v>394</v>
      </c>
      <c r="F31" s="302">
        <f>+E31*100/D31</f>
        <v>39.4</v>
      </c>
    </row>
    <row r="32" spans="1:6" s="2" customFormat="1" ht="21" customHeight="1">
      <c r="A32" s="66">
        <v>1200055</v>
      </c>
      <c r="B32" s="168"/>
      <c r="C32" s="7" t="s">
        <v>786</v>
      </c>
      <c r="D32" s="17">
        <v>5</v>
      </c>
      <c r="E32" s="17">
        <v>32</v>
      </c>
      <c r="F32" s="302">
        <f>+E32*100/D32</f>
        <v>640</v>
      </c>
    </row>
    <row r="33" spans="1:6" s="2" customFormat="1" ht="12.75">
      <c r="A33" s="66" t="s">
        <v>18</v>
      </c>
      <c r="B33" s="25"/>
      <c r="C33" s="3" t="s">
        <v>68</v>
      </c>
      <c r="D33" s="16">
        <v>12670</v>
      </c>
      <c r="E33" s="16">
        <v>18833</v>
      </c>
      <c r="F33" s="302">
        <f>+E33*100/D33</f>
        <v>148.64246250986582</v>
      </c>
    </row>
    <row r="34" spans="1:6" s="2" customFormat="1" ht="12.75">
      <c r="A34" s="66">
        <v>1200056</v>
      </c>
      <c r="B34" s="25"/>
      <c r="C34" s="7" t="s">
        <v>787</v>
      </c>
      <c r="D34" s="16">
        <v>15000</v>
      </c>
      <c r="E34" s="16">
        <v>4665</v>
      </c>
      <c r="F34" s="302">
        <f>+E34*100/D34</f>
        <v>31.1</v>
      </c>
    </row>
    <row r="35" spans="1:6" ht="25.5">
      <c r="A35" s="66" t="s">
        <v>17</v>
      </c>
      <c r="B35" s="25"/>
      <c r="C35" s="7" t="s">
        <v>331</v>
      </c>
      <c r="D35" s="147"/>
      <c r="E35" s="147"/>
      <c r="F35" s="147"/>
    </row>
    <row r="36" spans="1:6" ht="12.75">
      <c r="A36" s="66">
        <v>2200103</v>
      </c>
      <c r="B36" s="25"/>
      <c r="C36" s="3" t="s">
        <v>130</v>
      </c>
      <c r="D36" s="147"/>
      <c r="E36" s="147"/>
      <c r="F36" s="147"/>
    </row>
    <row r="37" spans="1:6" ht="12.75">
      <c r="A37" s="170" t="s">
        <v>33</v>
      </c>
      <c r="B37" s="24"/>
      <c r="C37" s="36" t="s">
        <v>69</v>
      </c>
      <c r="D37" s="147"/>
      <c r="E37" s="147"/>
      <c r="F37" s="147"/>
    </row>
    <row r="38" spans="1:6" ht="12.75">
      <c r="A38" s="166"/>
      <c r="B38" s="167"/>
      <c r="C38" s="172" t="s">
        <v>138</v>
      </c>
      <c r="D38" s="172">
        <f>+D41+D44+D45+D46+D48</f>
        <v>35889</v>
      </c>
      <c r="E38" s="172">
        <f>+E41+E44+E45+E46+E48</f>
        <v>29920</v>
      </c>
      <c r="F38" s="513">
        <f>+E38*100/D38</f>
        <v>83.36816294686395</v>
      </c>
    </row>
    <row r="39" spans="1:6" ht="12.75" customHeight="1">
      <c r="A39" s="149" t="s">
        <v>761</v>
      </c>
      <c r="B39" s="25"/>
      <c r="C39" s="135" t="s">
        <v>762</v>
      </c>
      <c r="D39" s="16"/>
      <c r="E39" s="16"/>
      <c r="F39" s="16"/>
    </row>
    <row r="40" spans="1:6" ht="12.75" customHeight="1">
      <c r="A40" s="66">
        <v>1000124</v>
      </c>
      <c r="B40" s="25"/>
      <c r="C40" s="55" t="s">
        <v>175</v>
      </c>
      <c r="D40" s="16"/>
      <c r="E40" s="16"/>
      <c r="F40" s="16"/>
    </row>
    <row r="41" spans="1:6" ht="12.75" customHeight="1">
      <c r="A41" s="66" t="s">
        <v>7</v>
      </c>
      <c r="B41" s="25"/>
      <c r="C41" s="3" t="s">
        <v>176</v>
      </c>
      <c r="D41" s="16">
        <v>601</v>
      </c>
      <c r="E41" s="16">
        <v>547</v>
      </c>
      <c r="F41" s="302">
        <f>+E41*100/D41</f>
        <v>91.01497504159734</v>
      </c>
    </row>
    <row r="42" spans="1:6" ht="12.75" customHeight="1">
      <c r="A42" s="66" t="s">
        <v>8</v>
      </c>
      <c r="B42" s="25"/>
      <c r="C42" s="3" t="s">
        <v>51</v>
      </c>
      <c r="D42" s="16"/>
      <c r="E42" s="16"/>
      <c r="F42" s="16"/>
    </row>
    <row r="43" spans="1:6" ht="12.75" customHeight="1">
      <c r="A43" s="66" t="s">
        <v>10</v>
      </c>
      <c r="B43" s="25"/>
      <c r="C43" s="3" t="s">
        <v>9</v>
      </c>
      <c r="D43" s="16"/>
      <c r="E43" s="16"/>
      <c r="F43" s="16"/>
    </row>
    <row r="44" spans="1:6" ht="12.75" customHeight="1">
      <c r="A44" s="148">
        <v>1000165</v>
      </c>
      <c r="B44" s="93"/>
      <c r="C44" s="95" t="s">
        <v>180</v>
      </c>
      <c r="D44" s="171">
        <v>19802</v>
      </c>
      <c r="E44" s="171">
        <v>14855</v>
      </c>
      <c r="F44" s="302">
        <f>+E44*100/D44</f>
        <v>75.01767498232502</v>
      </c>
    </row>
    <row r="45" spans="1:6" ht="12.75" customHeight="1">
      <c r="A45" s="66" t="s">
        <v>12</v>
      </c>
      <c r="B45" s="25"/>
      <c r="C45" s="3" t="s">
        <v>181</v>
      </c>
      <c r="D45" s="16">
        <v>675</v>
      </c>
      <c r="E45" s="16">
        <v>557</v>
      </c>
      <c r="F45" s="302">
        <f>+E45*100/D45</f>
        <v>82.51851851851852</v>
      </c>
    </row>
    <row r="46" spans="1:6" ht="12.75" customHeight="1">
      <c r="A46" s="66" t="s">
        <v>19</v>
      </c>
      <c r="B46" s="25"/>
      <c r="C46" s="3" t="s">
        <v>177</v>
      </c>
      <c r="D46" s="16">
        <v>8811</v>
      </c>
      <c r="E46" s="16">
        <v>6743</v>
      </c>
      <c r="F46" s="302">
        <f>+E46*100/D46</f>
        <v>76.52933832709114</v>
      </c>
    </row>
    <row r="47" spans="1:6" ht="12.75" customHeight="1">
      <c r="A47" s="66">
        <v>1000181</v>
      </c>
      <c r="B47" s="25"/>
      <c r="C47" s="3" t="s">
        <v>178</v>
      </c>
      <c r="D47" s="16"/>
      <c r="E47" s="16"/>
      <c r="F47" s="16"/>
    </row>
    <row r="48" spans="1:6" s="2" customFormat="1" ht="12.75" customHeight="1">
      <c r="A48" s="66">
        <v>1200057</v>
      </c>
      <c r="B48" s="25"/>
      <c r="C48" s="7" t="s">
        <v>788</v>
      </c>
      <c r="D48" s="16">
        <v>6000</v>
      </c>
      <c r="E48" s="16">
        <v>7218</v>
      </c>
      <c r="F48" s="302">
        <f>+E48*100/D48</f>
        <v>120.3</v>
      </c>
    </row>
    <row r="49" spans="1:6" ht="12.75" customHeight="1">
      <c r="A49" s="166"/>
      <c r="B49" s="167"/>
      <c r="C49" s="172" t="s">
        <v>72</v>
      </c>
      <c r="D49" s="172">
        <f>+D50+D51</f>
        <v>6850</v>
      </c>
      <c r="E49" s="172">
        <f>+E50+E51</f>
        <v>6885</v>
      </c>
      <c r="F49" s="513">
        <f>+E49*100/D49</f>
        <v>100.51094890510949</v>
      </c>
    </row>
    <row r="50" spans="1:6" ht="12.75" customHeight="1">
      <c r="A50" s="150">
        <v>1000215</v>
      </c>
      <c r="B50" s="26"/>
      <c r="C50" s="16" t="s">
        <v>57</v>
      </c>
      <c r="D50" s="16">
        <v>6000</v>
      </c>
      <c r="E50" s="16">
        <v>6060</v>
      </c>
      <c r="F50" s="302">
        <f>+E50*100/D50</f>
        <v>101</v>
      </c>
    </row>
    <row r="51" spans="1:6" ht="12.75" customHeight="1">
      <c r="A51" s="237">
        <v>1000207</v>
      </c>
      <c r="B51" s="238"/>
      <c r="C51" s="239" t="s">
        <v>62</v>
      </c>
      <c r="D51" s="239">
        <f>+D55+D56</f>
        <v>850</v>
      </c>
      <c r="E51" s="239">
        <f>+E55+E56</f>
        <v>825</v>
      </c>
      <c r="F51" s="514">
        <f>+E51*100/D51</f>
        <v>97.05882352941177</v>
      </c>
    </row>
    <row r="52" spans="1:6" ht="12.75" customHeight="1">
      <c r="A52" s="66">
        <v>1000207</v>
      </c>
      <c r="B52" s="229" t="s">
        <v>391</v>
      </c>
      <c r="C52" s="278" t="s">
        <v>388</v>
      </c>
      <c r="D52" s="279">
        <v>0</v>
      </c>
      <c r="E52" s="279">
        <v>0</v>
      </c>
      <c r="F52" s="279">
        <v>0</v>
      </c>
    </row>
    <row r="53" spans="1:6" ht="12.75" customHeight="1">
      <c r="A53" s="66">
        <v>1000207</v>
      </c>
      <c r="B53" s="229" t="s">
        <v>391</v>
      </c>
      <c r="C53" s="278" t="s">
        <v>389</v>
      </c>
      <c r="D53" s="279">
        <v>0</v>
      </c>
      <c r="E53" s="279">
        <v>0</v>
      </c>
      <c r="F53" s="279">
        <v>0</v>
      </c>
    </row>
    <row r="54" spans="1:6" ht="12.75" customHeight="1">
      <c r="A54" s="66">
        <v>1000207</v>
      </c>
      <c r="B54" s="229" t="s">
        <v>391</v>
      </c>
      <c r="C54" s="278" t="s">
        <v>390</v>
      </c>
      <c r="D54" s="279">
        <v>0</v>
      </c>
      <c r="E54" s="279">
        <v>0</v>
      </c>
      <c r="F54" s="279">
        <v>0</v>
      </c>
    </row>
    <row r="55" spans="1:6" ht="12.75" customHeight="1">
      <c r="A55" s="150">
        <v>1000207</v>
      </c>
      <c r="B55" s="26" t="s">
        <v>261</v>
      </c>
      <c r="C55" s="16" t="s">
        <v>70</v>
      </c>
      <c r="D55" s="16">
        <v>750</v>
      </c>
      <c r="E55" s="16">
        <v>736</v>
      </c>
      <c r="F55" s="302">
        <f>+E55*100/D55</f>
        <v>98.13333333333334</v>
      </c>
    </row>
    <row r="56" spans="1:6" ht="12.75" customHeight="1">
      <c r="A56" s="150">
        <v>1000207</v>
      </c>
      <c r="B56" s="26" t="s">
        <v>258</v>
      </c>
      <c r="C56" s="16" t="s">
        <v>71</v>
      </c>
      <c r="D56" s="16">
        <v>100</v>
      </c>
      <c r="E56" s="16">
        <v>89</v>
      </c>
      <c r="F56" s="302">
        <f>+E56*100/D56</f>
        <v>89</v>
      </c>
    </row>
    <row r="57" spans="1:5" ht="27" customHeight="1">
      <c r="A57" s="592" t="s">
        <v>726</v>
      </c>
      <c r="B57" s="592"/>
      <c r="C57" s="592"/>
      <c r="D57" s="592"/>
      <c r="E57" s="592"/>
    </row>
    <row r="58" ht="7.5" customHeight="1"/>
    <row r="59" spans="1:6" ht="12.75">
      <c r="A59" s="189" t="s">
        <v>94</v>
      </c>
      <c r="B59" s="24"/>
      <c r="C59" s="3" t="s">
        <v>93</v>
      </c>
      <c r="D59" s="16">
        <v>55</v>
      </c>
      <c r="E59" s="16">
        <v>16</v>
      </c>
      <c r="F59" s="302">
        <f>+E59*100/D59</f>
        <v>29.09090909090909</v>
      </c>
    </row>
  </sheetData>
  <sheetProtection/>
  <mergeCells count="1">
    <mergeCell ref="A57:E57"/>
  </mergeCells>
  <printOptions/>
  <pageMargins left="0.17" right="0.29" top="0.19" bottom="0.17" header="0.21" footer="0.1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38" customWidth="1"/>
    <col min="2" max="2" width="10.57421875" style="59" customWidth="1"/>
    <col min="3" max="3" width="49.140625" style="38" customWidth="1"/>
    <col min="4" max="4" width="9.7109375" style="38" customWidth="1"/>
    <col min="5" max="16384" width="9.140625" style="38" customWidth="1"/>
  </cols>
  <sheetData>
    <row r="1" spans="1:5" s="39" customFormat="1" ht="12.75">
      <c r="A1" s="50" t="s">
        <v>280</v>
      </c>
      <c r="B1" s="51"/>
      <c r="C1" s="58"/>
      <c r="D1" s="38"/>
      <c r="E1" s="38"/>
    </row>
    <row r="2" spans="1:5" s="39" customFormat="1" ht="12.75">
      <c r="A2" s="50"/>
      <c r="B2" s="51"/>
      <c r="C2" s="58"/>
      <c r="D2" s="38"/>
      <c r="E2" s="34" t="s">
        <v>166</v>
      </c>
    </row>
    <row r="3" spans="1:6" s="39" customFormat="1" ht="25.5">
      <c r="A3" s="145" t="s">
        <v>304</v>
      </c>
      <c r="B3" s="25" t="s">
        <v>305</v>
      </c>
      <c r="C3" s="66" t="s">
        <v>49</v>
      </c>
      <c r="D3" s="271" t="s">
        <v>782</v>
      </c>
      <c r="E3" s="505" t="s">
        <v>1213</v>
      </c>
      <c r="F3" s="275" t="s">
        <v>1214</v>
      </c>
    </row>
    <row r="4" spans="1:6" s="39" customFormat="1" ht="12.75">
      <c r="A4" s="184"/>
      <c r="B4" s="167"/>
      <c r="C4" s="165" t="s">
        <v>72</v>
      </c>
      <c r="D4" s="319">
        <f>+D5+D10</f>
        <v>4666</v>
      </c>
      <c r="E4" s="319">
        <f>+E5+E10</f>
        <v>5452</v>
      </c>
      <c r="F4" s="515">
        <f aca="true" t="shared" si="0" ref="F4:F10">+E4*100/D4</f>
        <v>116.84526360908701</v>
      </c>
    </row>
    <row r="5" spans="1:6" ht="12.75">
      <c r="A5" s="237">
        <v>1000215</v>
      </c>
      <c r="B5" s="238"/>
      <c r="C5" s="240" t="s">
        <v>57</v>
      </c>
      <c r="D5" s="239">
        <f>+D6+D7+D8+D9</f>
        <v>3889</v>
      </c>
      <c r="E5" s="239">
        <f>+E6+E7+E8+E9</f>
        <v>4523</v>
      </c>
      <c r="F5" s="511">
        <f t="shared" si="0"/>
        <v>116.30239136024684</v>
      </c>
    </row>
    <row r="6" spans="1:6" ht="25.5">
      <c r="A6" s="150">
        <v>1000215</v>
      </c>
      <c r="B6" s="229" t="s">
        <v>393</v>
      </c>
      <c r="C6" s="18" t="s">
        <v>58</v>
      </c>
      <c r="D6" s="16">
        <v>80</v>
      </c>
      <c r="E6" s="16">
        <v>66</v>
      </c>
      <c r="F6" s="302">
        <f t="shared" si="0"/>
        <v>82.5</v>
      </c>
    </row>
    <row r="7" spans="1:6" ht="25.5">
      <c r="A7" s="150">
        <v>1000215</v>
      </c>
      <c r="B7" s="229" t="s">
        <v>394</v>
      </c>
      <c r="C7" s="18" t="s">
        <v>59</v>
      </c>
      <c r="D7" s="16">
        <v>3139</v>
      </c>
      <c r="E7" s="16">
        <v>3142</v>
      </c>
      <c r="F7" s="302">
        <f t="shared" si="0"/>
        <v>100.09557183816501</v>
      </c>
    </row>
    <row r="8" spans="1:6" ht="25.5">
      <c r="A8" s="150">
        <v>1000215</v>
      </c>
      <c r="B8" s="229" t="s">
        <v>395</v>
      </c>
      <c r="C8" s="18" t="s">
        <v>60</v>
      </c>
      <c r="D8" s="16">
        <v>585</v>
      </c>
      <c r="E8" s="16">
        <v>1227</v>
      </c>
      <c r="F8" s="302">
        <f t="shared" si="0"/>
        <v>209.74358974358975</v>
      </c>
    </row>
    <row r="9" spans="1:6" ht="25.5">
      <c r="A9" s="150">
        <v>1000215</v>
      </c>
      <c r="B9" s="229" t="s">
        <v>396</v>
      </c>
      <c r="C9" s="18" t="s">
        <v>61</v>
      </c>
      <c r="D9" s="16">
        <v>85</v>
      </c>
      <c r="E9" s="16">
        <v>88</v>
      </c>
      <c r="F9" s="302">
        <f t="shared" si="0"/>
        <v>103.52941176470588</v>
      </c>
    </row>
    <row r="10" spans="1:6" ht="12.75">
      <c r="A10" s="237">
        <v>1000207</v>
      </c>
      <c r="B10" s="238"/>
      <c r="C10" s="240" t="s">
        <v>62</v>
      </c>
      <c r="D10" s="239">
        <f>+D14+D15</f>
        <v>777</v>
      </c>
      <c r="E10" s="239">
        <f>+E14+E15</f>
        <v>929</v>
      </c>
      <c r="F10" s="511">
        <f t="shared" si="0"/>
        <v>119.56241956241956</v>
      </c>
    </row>
    <row r="11" spans="1:6" ht="12.75">
      <c r="A11" s="66">
        <v>1000207</v>
      </c>
      <c r="B11" s="229" t="s">
        <v>391</v>
      </c>
      <c r="C11" s="7" t="s">
        <v>388</v>
      </c>
      <c r="D11" s="16">
        <v>0</v>
      </c>
      <c r="E11" s="16"/>
      <c r="F11" s="16"/>
    </row>
    <row r="12" spans="1:6" ht="12.75">
      <c r="A12" s="66">
        <v>1000207</v>
      </c>
      <c r="B12" s="229" t="s">
        <v>391</v>
      </c>
      <c r="C12" s="7" t="s">
        <v>389</v>
      </c>
      <c r="D12" s="16">
        <v>0</v>
      </c>
      <c r="E12" s="16"/>
      <c r="F12" s="16"/>
    </row>
    <row r="13" spans="1:6" ht="12.75">
      <c r="A13" s="66">
        <v>1000207</v>
      </c>
      <c r="B13" s="229" t="s">
        <v>391</v>
      </c>
      <c r="C13" s="7" t="s">
        <v>390</v>
      </c>
      <c r="D13" s="16">
        <v>0</v>
      </c>
      <c r="E13" s="16"/>
      <c r="F13" s="16"/>
    </row>
    <row r="14" spans="1:6" ht="12.75">
      <c r="A14" s="150">
        <v>1000207</v>
      </c>
      <c r="B14" s="26" t="s">
        <v>261</v>
      </c>
      <c r="C14" s="18" t="s">
        <v>70</v>
      </c>
      <c r="D14" s="16">
        <v>277</v>
      </c>
      <c r="E14" s="16">
        <v>364</v>
      </c>
      <c r="F14" s="302">
        <f aca="true" t="shared" si="1" ref="F14:F19">+E14*100/D14</f>
        <v>131.40794223826714</v>
      </c>
    </row>
    <row r="15" spans="1:6" ht="12.75">
      <c r="A15" s="150">
        <v>1000207</v>
      </c>
      <c r="B15" s="26" t="s">
        <v>258</v>
      </c>
      <c r="C15" s="18" t="s">
        <v>71</v>
      </c>
      <c r="D15" s="16">
        <v>500</v>
      </c>
      <c r="E15" s="16">
        <v>565</v>
      </c>
      <c r="F15" s="302">
        <f t="shared" si="1"/>
        <v>113</v>
      </c>
    </row>
    <row r="16" spans="1:6" ht="12.75">
      <c r="A16" s="166"/>
      <c r="B16" s="167"/>
      <c r="C16" s="172" t="s">
        <v>53</v>
      </c>
      <c r="D16" s="315">
        <f>+D17+D18+D19</f>
        <v>440</v>
      </c>
      <c r="E16" s="315">
        <f>+E17+E18+E19</f>
        <v>962</v>
      </c>
      <c r="F16" s="515">
        <f t="shared" si="1"/>
        <v>218.63636363636363</v>
      </c>
    </row>
    <row r="17" spans="1:6" ht="12.75">
      <c r="A17" s="66">
        <v>1900026</v>
      </c>
      <c r="B17" s="25"/>
      <c r="C17" s="3" t="s">
        <v>48</v>
      </c>
      <c r="D17" s="16">
        <v>180</v>
      </c>
      <c r="E17" s="16">
        <v>376</v>
      </c>
      <c r="F17" s="302">
        <f t="shared" si="1"/>
        <v>208.88888888888889</v>
      </c>
    </row>
    <row r="18" spans="1:6" ht="12.75">
      <c r="A18" s="66">
        <v>1900034</v>
      </c>
      <c r="B18" s="25"/>
      <c r="C18" s="3" t="s">
        <v>54</v>
      </c>
      <c r="D18" s="16">
        <v>250</v>
      </c>
      <c r="E18" s="16">
        <v>563</v>
      </c>
      <c r="F18" s="302">
        <f t="shared" si="1"/>
        <v>225.2</v>
      </c>
    </row>
    <row r="19" spans="1:6" ht="12.75">
      <c r="A19" s="66">
        <v>1900042</v>
      </c>
      <c r="B19" s="25"/>
      <c r="C19" s="3" t="s">
        <v>55</v>
      </c>
      <c r="D19" s="16">
        <v>10</v>
      </c>
      <c r="E19" s="16">
        <v>23</v>
      </c>
      <c r="F19" s="302">
        <f t="shared" si="1"/>
        <v>230</v>
      </c>
    </row>
  </sheetData>
  <sheetProtection/>
  <printOptions/>
  <pageMargins left="0.23" right="0.16" top="1" bottom="1" header="0.5" footer="0.5"/>
  <pageSetup horizontalDpi="600" verticalDpi="600" orientation="portrait" r:id="rId1"/>
  <ignoredErrors>
    <ignoredError sqref="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49.710937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5" ht="12.75">
      <c r="A1" s="23" t="s">
        <v>233</v>
      </c>
      <c r="B1" s="60"/>
      <c r="C1" s="58"/>
      <c r="D1" s="61"/>
      <c r="E1" s="61"/>
    </row>
    <row r="2" spans="1:5" ht="12.75">
      <c r="A2" s="41"/>
      <c r="B2" s="62"/>
      <c r="C2" s="58"/>
      <c r="D2" s="2"/>
      <c r="E2" s="34" t="s">
        <v>167</v>
      </c>
    </row>
    <row r="3" spans="1:6" ht="25.5">
      <c r="A3" s="145" t="s">
        <v>304</v>
      </c>
      <c r="B3" s="25" t="s">
        <v>305</v>
      </c>
      <c r="C3" s="55" t="s">
        <v>49</v>
      </c>
      <c r="D3" s="275" t="s">
        <v>782</v>
      </c>
      <c r="E3" s="505" t="s">
        <v>1213</v>
      </c>
      <c r="F3" s="275" t="s">
        <v>1214</v>
      </c>
    </row>
    <row r="4" spans="1:6" ht="12.75" customHeight="1">
      <c r="A4" s="174"/>
      <c r="B4" s="175"/>
      <c r="C4" s="165" t="s">
        <v>417</v>
      </c>
      <c r="D4" s="315">
        <f>+D5+D6+D7+D8+D11+D12+D13+D14+D17+D18</f>
        <v>57150</v>
      </c>
      <c r="E4" s="315">
        <f>+E5+E6+E7+E8+E11+E12+E13+E14+E17+E18</f>
        <v>55207</v>
      </c>
      <c r="F4" s="510">
        <f aca="true" t="shared" si="0" ref="F4:F27">+E4*100/D4</f>
        <v>96.60017497812774</v>
      </c>
    </row>
    <row r="5" spans="1:6" ht="22.5" customHeight="1">
      <c r="A5" s="66" t="s">
        <v>20</v>
      </c>
      <c r="B5" s="25"/>
      <c r="C5" s="3" t="s">
        <v>286</v>
      </c>
      <c r="D5" s="16">
        <v>7500</v>
      </c>
      <c r="E5" s="16">
        <v>9258</v>
      </c>
      <c r="F5" s="302">
        <f t="shared" si="0"/>
        <v>123.44</v>
      </c>
    </row>
    <row r="6" spans="1:6" s="2" customFormat="1" ht="21" customHeight="1">
      <c r="A6" s="66">
        <v>1300029</v>
      </c>
      <c r="B6" s="25"/>
      <c r="C6" s="3" t="s">
        <v>803</v>
      </c>
      <c r="D6" s="16">
        <v>7500</v>
      </c>
      <c r="E6" s="16">
        <v>8093</v>
      </c>
      <c r="F6" s="302">
        <f t="shared" si="0"/>
        <v>107.90666666666667</v>
      </c>
    </row>
    <row r="7" spans="1:6" ht="19.5" customHeight="1">
      <c r="A7" s="66" t="s">
        <v>21</v>
      </c>
      <c r="B7" s="25"/>
      <c r="C7" s="3" t="s">
        <v>182</v>
      </c>
      <c r="D7" s="16">
        <v>5100</v>
      </c>
      <c r="E7" s="16">
        <v>4883</v>
      </c>
      <c r="F7" s="302">
        <f t="shared" si="0"/>
        <v>95.74509803921569</v>
      </c>
    </row>
    <row r="8" spans="1:6" ht="12.75" customHeight="1">
      <c r="A8" s="230" t="s">
        <v>22</v>
      </c>
      <c r="B8" s="234"/>
      <c r="C8" s="236" t="s">
        <v>328</v>
      </c>
      <c r="D8" s="239">
        <f>+D9+D10</f>
        <v>2150</v>
      </c>
      <c r="E8" s="239">
        <f>+E9+E10</f>
        <v>2464</v>
      </c>
      <c r="F8" s="511">
        <f t="shared" si="0"/>
        <v>114.6046511627907</v>
      </c>
    </row>
    <row r="9" spans="1:6" ht="12.75" customHeight="1">
      <c r="A9" s="66">
        <v>1300037</v>
      </c>
      <c r="B9" s="25" t="s">
        <v>284</v>
      </c>
      <c r="C9" s="3" t="s">
        <v>64</v>
      </c>
      <c r="D9" s="16">
        <v>1950</v>
      </c>
      <c r="E9" s="16">
        <v>1993</v>
      </c>
      <c r="F9" s="302">
        <f t="shared" si="0"/>
        <v>102.2051282051282</v>
      </c>
    </row>
    <row r="10" spans="1:6" ht="12.75" customHeight="1">
      <c r="A10" s="66">
        <v>1300037</v>
      </c>
      <c r="B10" s="25" t="s">
        <v>261</v>
      </c>
      <c r="C10" s="3" t="s">
        <v>65</v>
      </c>
      <c r="D10" s="16">
        <v>200</v>
      </c>
      <c r="E10" s="16">
        <v>471</v>
      </c>
      <c r="F10" s="302">
        <f t="shared" si="0"/>
        <v>235.5</v>
      </c>
    </row>
    <row r="11" spans="1:6" s="2" customFormat="1" ht="17.25" customHeight="1">
      <c r="A11" s="230" t="s">
        <v>24</v>
      </c>
      <c r="B11" s="231"/>
      <c r="C11" s="236" t="s">
        <v>23</v>
      </c>
      <c r="D11" s="239">
        <v>12000</v>
      </c>
      <c r="E11" s="239">
        <v>13937</v>
      </c>
      <c r="F11" s="511">
        <f t="shared" si="0"/>
        <v>116.14166666666667</v>
      </c>
    </row>
    <row r="12" spans="1:6" s="2" customFormat="1" ht="25.5" customHeight="1">
      <c r="A12" s="66">
        <v>1300038</v>
      </c>
      <c r="B12" s="25"/>
      <c r="C12" s="3" t="s">
        <v>797</v>
      </c>
      <c r="D12" s="16">
        <v>7000</v>
      </c>
      <c r="E12" s="16">
        <v>432</v>
      </c>
      <c r="F12" s="302">
        <f t="shared" si="0"/>
        <v>6.171428571428572</v>
      </c>
    </row>
    <row r="13" spans="1:6" ht="27.75" customHeight="1">
      <c r="A13" s="66">
        <v>1300039</v>
      </c>
      <c r="B13" s="25"/>
      <c r="C13" s="3" t="s">
        <v>798</v>
      </c>
      <c r="D13" s="16">
        <v>1500</v>
      </c>
      <c r="E13" s="16">
        <v>434</v>
      </c>
      <c r="F13" s="302">
        <f t="shared" si="0"/>
        <v>28.933333333333334</v>
      </c>
    </row>
    <row r="14" spans="1:6" ht="12.75" customHeight="1">
      <c r="A14" s="230">
        <v>1300169</v>
      </c>
      <c r="B14" s="231"/>
      <c r="C14" s="236" t="s">
        <v>329</v>
      </c>
      <c r="D14" s="239">
        <f>+D15+D16</f>
        <v>1900</v>
      </c>
      <c r="E14" s="239">
        <f>+E15+E16</f>
        <v>1847</v>
      </c>
      <c r="F14" s="511">
        <f t="shared" si="0"/>
        <v>97.21052631578948</v>
      </c>
    </row>
    <row r="15" spans="1:6" ht="12.75" customHeight="1">
      <c r="A15" s="66">
        <v>1300169</v>
      </c>
      <c r="B15" s="25" t="s">
        <v>261</v>
      </c>
      <c r="C15" s="3" t="s">
        <v>66</v>
      </c>
      <c r="D15" s="16">
        <v>1400</v>
      </c>
      <c r="E15" s="16">
        <v>1392</v>
      </c>
      <c r="F15" s="302">
        <f t="shared" si="0"/>
        <v>99.42857142857143</v>
      </c>
    </row>
    <row r="16" spans="1:6" s="2" customFormat="1" ht="12.75" customHeight="1">
      <c r="A16" s="66">
        <v>1300169</v>
      </c>
      <c r="B16" s="25" t="s">
        <v>285</v>
      </c>
      <c r="C16" s="3" t="s">
        <v>67</v>
      </c>
      <c r="D16" s="16">
        <v>500</v>
      </c>
      <c r="E16" s="16">
        <v>455</v>
      </c>
      <c r="F16" s="302">
        <f t="shared" si="0"/>
        <v>91</v>
      </c>
    </row>
    <row r="17" spans="1:6" ht="12.75" customHeight="1">
      <c r="A17" s="144">
        <v>1300041</v>
      </c>
      <c r="B17" s="54"/>
      <c r="C17" s="5" t="s">
        <v>799</v>
      </c>
      <c r="D17" s="16">
        <v>5000</v>
      </c>
      <c r="E17" s="16">
        <v>4998</v>
      </c>
      <c r="F17" s="302">
        <f t="shared" si="0"/>
        <v>99.96</v>
      </c>
    </row>
    <row r="18" spans="1:6" ht="32.25" customHeight="1">
      <c r="A18" s="66">
        <v>1300136</v>
      </c>
      <c r="B18" s="25" t="s">
        <v>742</v>
      </c>
      <c r="C18" s="3" t="s">
        <v>336</v>
      </c>
      <c r="D18" s="16">
        <v>7500</v>
      </c>
      <c r="E18" s="16">
        <v>8861</v>
      </c>
      <c r="F18" s="302">
        <f t="shared" si="0"/>
        <v>118.14666666666666</v>
      </c>
    </row>
    <row r="19" spans="1:6" ht="12.75" customHeight="1">
      <c r="A19" s="166"/>
      <c r="B19" s="167"/>
      <c r="C19" s="165" t="s">
        <v>262</v>
      </c>
      <c r="D19" s="315">
        <f>+D20+D21+D22+D23+D24+D25+D26+D27+D29+D30+D31+D32+D33</f>
        <v>66405</v>
      </c>
      <c r="E19" s="315">
        <f>+E20+E21+E22+E23+E24+E25+E26+E27+E29+E30+E31+E32+E33</f>
        <v>50747</v>
      </c>
      <c r="F19" s="510">
        <f t="shared" si="0"/>
        <v>76.42045026729915</v>
      </c>
    </row>
    <row r="20" spans="1:6" ht="12.75" customHeight="1">
      <c r="A20" s="66" t="s">
        <v>29</v>
      </c>
      <c r="B20" s="25"/>
      <c r="C20" s="7" t="s">
        <v>28</v>
      </c>
      <c r="D20" s="16">
        <v>11950</v>
      </c>
      <c r="E20" s="16">
        <v>8801</v>
      </c>
      <c r="F20" s="302">
        <f t="shared" si="0"/>
        <v>73.64853556485356</v>
      </c>
    </row>
    <row r="21" spans="1:6" ht="12.75" customHeight="1">
      <c r="A21" s="66" t="s">
        <v>30</v>
      </c>
      <c r="B21" s="25"/>
      <c r="C21" s="7" t="s">
        <v>63</v>
      </c>
      <c r="D21" s="16">
        <v>6700</v>
      </c>
      <c r="E21" s="16">
        <v>5813</v>
      </c>
      <c r="F21" s="302">
        <f t="shared" si="0"/>
        <v>86.76119402985074</v>
      </c>
    </row>
    <row r="22" spans="1:6" s="2" customFormat="1" ht="32.25" customHeight="1">
      <c r="A22" s="66">
        <v>1300185</v>
      </c>
      <c r="B22" s="25"/>
      <c r="C22" s="7" t="s">
        <v>330</v>
      </c>
      <c r="D22" s="90">
        <v>100</v>
      </c>
      <c r="E22" s="90">
        <v>325</v>
      </c>
      <c r="F22" s="302">
        <f t="shared" si="0"/>
        <v>325</v>
      </c>
    </row>
    <row r="23" spans="1:6" s="2" customFormat="1" ht="12.75" customHeight="1">
      <c r="A23" s="66">
        <v>1000017</v>
      </c>
      <c r="B23" s="25"/>
      <c r="C23" s="7" t="s">
        <v>68</v>
      </c>
      <c r="D23" s="16">
        <v>11500</v>
      </c>
      <c r="E23" s="16">
        <v>17881</v>
      </c>
      <c r="F23" s="302">
        <f t="shared" si="0"/>
        <v>155.48695652173913</v>
      </c>
    </row>
    <row r="24" spans="1:6" s="2" customFormat="1" ht="34.5" customHeight="1">
      <c r="A24" s="66">
        <v>1200056</v>
      </c>
      <c r="B24" s="25"/>
      <c r="C24" s="7" t="s">
        <v>787</v>
      </c>
      <c r="D24" s="16">
        <v>3000</v>
      </c>
      <c r="E24" s="16">
        <v>1784</v>
      </c>
      <c r="F24" s="302">
        <f t="shared" si="0"/>
        <v>59.46666666666667</v>
      </c>
    </row>
    <row r="25" spans="1:6" s="2" customFormat="1" ht="31.5" customHeight="1">
      <c r="A25" s="66">
        <v>2200131</v>
      </c>
      <c r="B25" s="25"/>
      <c r="C25" s="7" t="s">
        <v>800</v>
      </c>
      <c r="D25" s="16">
        <v>1000</v>
      </c>
      <c r="E25" s="16">
        <v>548</v>
      </c>
      <c r="F25" s="302">
        <f t="shared" si="0"/>
        <v>54.8</v>
      </c>
    </row>
    <row r="26" spans="1:6" s="2" customFormat="1" ht="21" customHeight="1">
      <c r="A26" s="66">
        <v>1200055</v>
      </c>
      <c r="B26" s="25"/>
      <c r="C26" s="7" t="s">
        <v>786</v>
      </c>
      <c r="D26" s="16">
        <v>5</v>
      </c>
      <c r="E26" s="16">
        <v>1</v>
      </c>
      <c r="F26" s="302">
        <f t="shared" si="0"/>
        <v>20</v>
      </c>
    </row>
    <row r="27" spans="1:6" ht="25.5" customHeight="1">
      <c r="A27" s="66">
        <v>1300040</v>
      </c>
      <c r="B27" s="25"/>
      <c r="C27" s="7" t="s">
        <v>802</v>
      </c>
      <c r="D27" s="16">
        <v>7500</v>
      </c>
      <c r="E27" s="16">
        <v>2462</v>
      </c>
      <c r="F27" s="302">
        <f t="shared" si="0"/>
        <v>32.82666666666667</v>
      </c>
    </row>
    <row r="28" spans="1:6" ht="29.25" customHeight="1">
      <c r="A28" s="66" t="s">
        <v>17</v>
      </c>
      <c r="B28" s="25"/>
      <c r="C28" s="7" t="s">
        <v>331</v>
      </c>
      <c r="D28" s="147"/>
      <c r="E28" s="147"/>
      <c r="F28" s="147"/>
    </row>
    <row r="29" spans="1:6" s="2" customFormat="1" ht="33.75" customHeight="1">
      <c r="A29" s="148">
        <v>1300136</v>
      </c>
      <c r="B29" s="98"/>
      <c r="C29" s="102" t="s">
        <v>336</v>
      </c>
      <c r="D29" s="16">
        <v>2100</v>
      </c>
      <c r="E29" s="16">
        <v>2483</v>
      </c>
      <c r="F29" s="302">
        <f aca="true" t="shared" si="1" ref="F29:F41">+E29*100/D29</f>
        <v>118.23809523809524</v>
      </c>
    </row>
    <row r="30" spans="1:6" s="2" customFormat="1" ht="12.75" customHeight="1">
      <c r="A30" s="66">
        <v>1300042</v>
      </c>
      <c r="B30" s="25"/>
      <c r="C30" s="7" t="s">
        <v>801</v>
      </c>
      <c r="D30" s="16">
        <v>6000</v>
      </c>
      <c r="E30" s="16">
        <v>7186</v>
      </c>
      <c r="F30" s="302">
        <f t="shared" si="1"/>
        <v>119.76666666666667</v>
      </c>
    </row>
    <row r="31" spans="1:6" ht="12.75" customHeight="1">
      <c r="A31" s="66">
        <v>1300043</v>
      </c>
      <c r="B31" s="25"/>
      <c r="C31" s="7" t="s">
        <v>804</v>
      </c>
      <c r="D31" s="16">
        <v>50</v>
      </c>
      <c r="E31" s="16">
        <v>10</v>
      </c>
      <c r="F31" s="302">
        <f t="shared" si="1"/>
        <v>20</v>
      </c>
    </row>
    <row r="32" spans="1:6" ht="25.5" customHeight="1">
      <c r="A32" s="66">
        <v>1300047</v>
      </c>
      <c r="B32" s="25"/>
      <c r="C32" s="3" t="s">
        <v>816</v>
      </c>
      <c r="D32" s="16">
        <v>9000</v>
      </c>
      <c r="E32" s="16">
        <v>16</v>
      </c>
      <c r="F32" s="302">
        <f t="shared" si="1"/>
        <v>0.17777777777777778</v>
      </c>
    </row>
    <row r="33" spans="1:6" ht="33.75" customHeight="1">
      <c r="A33" s="66">
        <v>1300046</v>
      </c>
      <c r="B33" s="25"/>
      <c r="C33" s="3" t="s">
        <v>815</v>
      </c>
      <c r="D33" s="16">
        <v>7500</v>
      </c>
      <c r="E33" s="16">
        <v>3437</v>
      </c>
      <c r="F33" s="302">
        <f t="shared" si="1"/>
        <v>45.82666666666667</v>
      </c>
    </row>
    <row r="34" spans="1:6" ht="12.75" customHeight="1">
      <c r="A34" s="166" t="s">
        <v>355</v>
      </c>
      <c r="B34" s="167"/>
      <c r="C34" s="172" t="s">
        <v>138</v>
      </c>
      <c r="D34" s="315">
        <f>+D35+D36+D37+D38+D39+D40+D41+D42+D43+D45+D47+D48</f>
        <v>39030</v>
      </c>
      <c r="E34" s="315">
        <f>+E35+E36+E37+E38+E39+E40+E41+E42+E43+E45+E47+E48</f>
        <v>56220</v>
      </c>
      <c r="F34" s="510">
        <f t="shared" si="1"/>
        <v>144.04304381245197</v>
      </c>
    </row>
    <row r="35" spans="1:6" ht="12.75" customHeight="1">
      <c r="A35" s="66" t="s">
        <v>26</v>
      </c>
      <c r="B35" s="25"/>
      <c r="C35" s="3" t="s">
        <v>25</v>
      </c>
      <c r="D35" s="16">
        <v>400</v>
      </c>
      <c r="E35" s="16">
        <v>481</v>
      </c>
      <c r="F35" s="302">
        <f t="shared" si="1"/>
        <v>120.25</v>
      </c>
    </row>
    <row r="36" spans="1:6" ht="12.75" customHeight="1">
      <c r="A36" s="149" t="s">
        <v>761</v>
      </c>
      <c r="B36" s="25"/>
      <c r="C36" s="135" t="s">
        <v>762</v>
      </c>
      <c r="D36" s="16">
        <v>600</v>
      </c>
      <c r="E36" s="16">
        <v>704</v>
      </c>
      <c r="F36" s="302">
        <f t="shared" si="1"/>
        <v>117.33333333333333</v>
      </c>
    </row>
    <row r="37" spans="1:6" ht="12.75" customHeight="1">
      <c r="A37" s="66" t="s">
        <v>31</v>
      </c>
      <c r="B37" s="25"/>
      <c r="C37" s="3" t="s">
        <v>184</v>
      </c>
      <c r="D37" s="16">
        <v>3500</v>
      </c>
      <c r="E37" s="16">
        <v>4360</v>
      </c>
      <c r="F37" s="302">
        <f t="shared" si="1"/>
        <v>124.57142857142857</v>
      </c>
    </row>
    <row r="38" spans="1:6" ht="12.75" customHeight="1">
      <c r="A38" s="66" t="s">
        <v>32</v>
      </c>
      <c r="B38" s="25"/>
      <c r="C38" s="3" t="s">
        <v>185</v>
      </c>
      <c r="D38" s="16">
        <v>300</v>
      </c>
      <c r="E38" s="16">
        <v>337</v>
      </c>
      <c r="F38" s="302">
        <f t="shared" si="1"/>
        <v>112.33333333333333</v>
      </c>
    </row>
    <row r="39" spans="1:6" ht="12.75" customHeight="1">
      <c r="A39" s="148" t="s">
        <v>35</v>
      </c>
      <c r="B39" s="93"/>
      <c r="C39" s="95" t="s">
        <v>186</v>
      </c>
      <c r="D39" s="16">
        <v>15</v>
      </c>
      <c r="E39" s="16">
        <v>8</v>
      </c>
      <c r="F39" s="302">
        <f t="shared" si="1"/>
        <v>53.333333333333336</v>
      </c>
    </row>
    <row r="40" spans="1:6" s="2" customFormat="1" ht="15.75" customHeight="1">
      <c r="A40" s="148" t="s">
        <v>36</v>
      </c>
      <c r="B40" s="93"/>
      <c r="C40" s="95" t="s">
        <v>187</v>
      </c>
      <c r="D40" s="16">
        <v>3000</v>
      </c>
      <c r="E40" s="16">
        <v>5036</v>
      </c>
      <c r="F40" s="302">
        <f t="shared" si="1"/>
        <v>167.86666666666667</v>
      </c>
    </row>
    <row r="41" spans="1:6" s="2" customFormat="1" ht="27.75" customHeight="1">
      <c r="A41" s="66">
        <v>1300129</v>
      </c>
      <c r="B41" s="25"/>
      <c r="C41" s="3" t="s">
        <v>1209</v>
      </c>
      <c r="D41" s="16">
        <v>15</v>
      </c>
      <c r="E41" s="16">
        <v>7</v>
      </c>
      <c r="F41" s="302">
        <f t="shared" si="1"/>
        <v>46.666666666666664</v>
      </c>
    </row>
    <row r="42" spans="1:6" ht="12.75" customHeight="1">
      <c r="A42" s="66">
        <v>1300130</v>
      </c>
      <c r="B42" s="25"/>
      <c r="C42" s="3" t="s">
        <v>1210</v>
      </c>
      <c r="D42" s="16"/>
      <c r="E42" s="16"/>
      <c r="F42" s="16"/>
    </row>
    <row r="43" spans="1:6" ht="12.75" customHeight="1">
      <c r="A43" s="66" t="s">
        <v>11</v>
      </c>
      <c r="B43" s="25"/>
      <c r="C43" s="3" t="s">
        <v>180</v>
      </c>
      <c r="D43" s="16">
        <v>23800</v>
      </c>
      <c r="E43" s="16">
        <v>30910</v>
      </c>
      <c r="F43" s="302">
        <f>+E43*100/D43</f>
        <v>129.87394957983193</v>
      </c>
    </row>
    <row r="44" spans="1:6" ht="20.25" customHeight="1">
      <c r="A44" s="66" t="s">
        <v>12</v>
      </c>
      <c r="B44" s="25"/>
      <c r="C44" s="3" t="s">
        <v>181</v>
      </c>
      <c r="D44" s="16"/>
      <c r="E44" s="16"/>
      <c r="F44" s="16"/>
    </row>
    <row r="45" spans="1:6" ht="26.25" customHeight="1">
      <c r="A45" s="66">
        <v>1000132</v>
      </c>
      <c r="B45" s="25"/>
      <c r="C45" s="7" t="s">
        <v>250</v>
      </c>
      <c r="D45" s="16">
        <v>4700</v>
      </c>
      <c r="E45" s="16">
        <v>5022</v>
      </c>
      <c r="F45" s="302">
        <f>+E45*100/D45</f>
        <v>106.85106382978724</v>
      </c>
    </row>
    <row r="46" spans="1:6" ht="15.75" customHeight="1">
      <c r="A46" s="66" t="s">
        <v>37</v>
      </c>
      <c r="B46" s="25"/>
      <c r="C46" s="3" t="s">
        <v>188</v>
      </c>
      <c r="D46" s="16"/>
      <c r="E46" s="16"/>
      <c r="F46" s="16"/>
    </row>
    <row r="47" spans="1:6" s="2" customFormat="1" ht="26.25" customHeight="1">
      <c r="A47" s="66">
        <v>1300044</v>
      </c>
      <c r="B47" s="25"/>
      <c r="C47" s="3" t="s">
        <v>814</v>
      </c>
      <c r="D47" s="16">
        <v>700</v>
      </c>
      <c r="E47" s="16">
        <v>481</v>
      </c>
      <c r="F47" s="302">
        <f>+E47*100/D47</f>
        <v>68.71428571428571</v>
      </c>
    </row>
    <row r="48" spans="1:6" ht="12.75" customHeight="1">
      <c r="A48" s="66">
        <v>1200057</v>
      </c>
      <c r="B48" s="25"/>
      <c r="C48" s="7" t="s">
        <v>788</v>
      </c>
      <c r="D48" s="16">
        <v>2000</v>
      </c>
      <c r="E48" s="16">
        <v>8874</v>
      </c>
      <c r="F48" s="302">
        <f>+E48*100/D48</f>
        <v>443.7</v>
      </c>
    </row>
    <row r="49" spans="1:5" ht="12.75" customHeight="1">
      <c r="A49" s="8"/>
      <c r="B49" s="30"/>
      <c r="C49" s="306"/>
      <c r="D49" s="6"/>
      <c r="E49" s="6"/>
    </row>
    <row r="50" spans="1:5" ht="12.75" customHeight="1">
      <c r="A50" s="8"/>
      <c r="B50" s="30"/>
      <c r="C50" s="306"/>
      <c r="D50" s="6"/>
      <c r="E50" s="6"/>
    </row>
    <row r="51" spans="1:5" ht="12.75" customHeight="1">
      <c r="A51" s="8"/>
      <c r="B51" s="30"/>
      <c r="C51" s="306"/>
      <c r="D51" s="34"/>
      <c r="E51" s="34" t="s">
        <v>167</v>
      </c>
    </row>
    <row r="52" spans="1:6" ht="27" customHeight="1">
      <c r="A52" s="145" t="s">
        <v>304</v>
      </c>
      <c r="B52" s="25" t="s">
        <v>305</v>
      </c>
      <c r="C52" s="55" t="s">
        <v>49</v>
      </c>
      <c r="D52" s="275" t="s">
        <v>782</v>
      </c>
      <c r="E52" s="505" t="s">
        <v>1215</v>
      </c>
      <c r="F52" s="275" t="s">
        <v>1214</v>
      </c>
    </row>
    <row r="53" spans="1:6" ht="15" customHeight="1">
      <c r="A53" s="166"/>
      <c r="B53" s="167"/>
      <c r="C53" s="172" t="s">
        <v>72</v>
      </c>
      <c r="D53" s="315">
        <f>+D54+D55+D56</f>
        <v>21005</v>
      </c>
      <c r="E53" s="315">
        <f>+E54+E55+E56</f>
        <v>29482</v>
      </c>
      <c r="F53" s="510">
        <f>+E53*100/D53</f>
        <v>140.35705784337063</v>
      </c>
    </row>
    <row r="54" spans="1:6" ht="28.5" customHeight="1">
      <c r="A54" s="150">
        <v>1000215</v>
      </c>
      <c r="B54" s="42"/>
      <c r="C54" s="16" t="s">
        <v>57</v>
      </c>
      <c r="D54" s="16">
        <v>18205</v>
      </c>
      <c r="E54" s="16">
        <v>26648</v>
      </c>
      <c r="F54" s="302">
        <f>+E54*100/D54</f>
        <v>146.37736885471026</v>
      </c>
    </row>
    <row r="55" spans="1:6" ht="25.5" customHeight="1">
      <c r="A55" s="150" t="s">
        <v>756</v>
      </c>
      <c r="B55" s="25" t="s">
        <v>727</v>
      </c>
      <c r="C55" s="7" t="s">
        <v>728</v>
      </c>
      <c r="D55" s="16">
        <v>1500</v>
      </c>
      <c r="E55" s="16">
        <v>1350</v>
      </c>
      <c r="F55" s="302">
        <f>+E55*100/D55</f>
        <v>90</v>
      </c>
    </row>
    <row r="56" spans="1:6" ht="12.75" customHeight="1">
      <c r="A56" s="237">
        <v>1000207</v>
      </c>
      <c r="B56" s="241"/>
      <c r="C56" s="239" t="s">
        <v>62</v>
      </c>
      <c r="D56" s="239">
        <f>+D60+D61</f>
        <v>1300</v>
      </c>
      <c r="E56" s="239">
        <f>+E60+E61</f>
        <v>1484</v>
      </c>
      <c r="F56" s="511">
        <f>+E56*100/D56</f>
        <v>114.15384615384616</v>
      </c>
    </row>
    <row r="57" spans="1:6" ht="12.75" customHeight="1">
      <c r="A57" s="66">
        <v>1000207</v>
      </c>
      <c r="B57" s="277" t="s">
        <v>391</v>
      </c>
      <c r="C57" s="278" t="s">
        <v>388</v>
      </c>
      <c r="D57" s="279">
        <v>0</v>
      </c>
      <c r="E57" s="279"/>
      <c r="F57" s="279"/>
    </row>
    <row r="58" spans="1:6" ht="12.75" customHeight="1">
      <c r="A58" s="66">
        <v>1000207</v>
      </c>
      <c r="B58" s="277" t="s">
        <v>391</v>
      </c>
      <c r="C58" s="278" t="s">
        <v>389</v>
      </c>
      <c r="D58" s="279">
        <v>0</v>
      </c>
      <c r="E58" s="279"/>
      <c r="F58" s="279"/>
    </row>
    <row r="59" spans="1:6" ht="12.75" customHeight="1">
      <c r="A59" s="66">
        <v>1000207</v>
      </c>
      <c r="B59" s="277" t="s">
        <v>391</v>
      </c>
      <c r="C59" s="278" t="s">
        <v>390</v>
      </c>
      <c r="D59" s="279">
        <v>0</v>
      </c>
      <c r="E59" s="279"/>
      <c r="F59" s="279"/>
    </row>
    <row r="60" spans="1:6" ht="12.75" customHeight="1">
      <c r="A60" s="150">
        <v>1000207</v>
      </c>
      <c r="B60" s="26" t="s">
        <v>261</v>
      </c>
      <c r="C60" s="16" t="s">
        <v>70</v>
      </c>
      <c r="D60" s="16">
        <v>900</v>
      </c>
      <c r="E60" s="16">
        <v>989</v>
      </c>
      <c r="F60" s="302">
        <f>+E60*100/D60</f>
        <v>109.88888888888889</v>
      </c>
    </row>
    <row r="61" spans="1:6" ht="12.75" customHeight="1">
      <c r="A61" s="150">
        <v>1000207</v>
      </c>
      <c r="B61" s="26" t="s">
        <v>258</v>
      </c>
      <c r="C61" s="16" t="s">
        <v>71</v>
      </c>
      <c r="D61" s="16">
        <v>400</v>
      </c>
      <c r="E61" s="16">
        <v>495</v>
      </c>
      <c r="F61" s="302">
        <f>+E61*100/D61</f>
        <v>123.75</v>
      </c>
    </row>
    <row r="62" spans="1:6" ht="12.75" customHeight="1">
      <c r="A62" s="150"/>
      <c r="B62" s="26"/>
      <c r="C62" s="176" t="s">
        <v>287</v>
      </c>
      <c r="D62" s="320">
        <v>700</v>
      </c>
      <c r="E62" s="320">
        <v>1230</v>
      </c>
      <c r="F62" s="516">
        <f>+E62*100/D62</f>
        <v>175.71428571428572</v>
      </c>
    </row>
    <row r="63" spans="1:6" ht="12.75">
      <c r="A63" s="150"/>
      <c r="B63" s="26"/>
      <c r="C63" s="176" t="s">
        <v>397</v>
      </c>
      <c r="D63" s="320">
        <v>700</v>
      </c>
      <c r="E63" s="320">
        <v>425</v>
      </c>
      <c r="F63" s="516">
        <f>+E63*100/D63</f>
        <v>60.714285714285715</v>
      </c>
    </row>
    <row r="64" spans="1:6" ht="12.75">
      <c r="A64" s="150"/>
      <c r="B64" s="26"/>
      <c r="C64" s="176" t="s">
        <v>183</v>
      </c>
      <c r="D64" s="320">
        <v>700</v>
      </c>
      <c r="E64" s="320">
        <v>720</v>
      </c>
      <c r="F64" s="516">
        <f>+E64*100/D64</f>
        <v>102.85714285714286</v>
      </c>
    </row>
    <row r="65" spans="1:5" ht="12.75">
      <c r="A65" s="126" t="s">
        <v>741</v>
      </c>
      <c r="B65" s="127"/>
      <c r="C65" s="104"/>
      <c r="D65" s="104"/>
      <c r="E65" s="41"/>
    </row>
  </sheetData>
  <sheetProtection/>
  <printOptions/>
  <pageMargins left="0.23" right="0.16" top="0.17" bottom="0.17" header="0.17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421875" style="2" bestFit="1" customWidth="1"/>
    <col min="2" max="2" width="10.00390625" style="32" customWidth="1"/>
    <col min="3" max="3" width="55.421875" style="2" customWidth="1"/>
    <col min="4" max="4" width="9.57421875" style="2" customWidth="1"/>
    <col min="5" max="5" width="9.140625" style="34" customWidth="1"/>
    <col min="6" max="16384" width="9.140625" style="2" customWidth="1"/>
  </cols>
  <sheetData>
    <row r="1" spans="1:4" ht="15.75" customHeight="1">
      <c r="A1" s="274" t="s">
        <v>234</v>
      </c>
      <c r="B1" s="29"/>
      <c r="C1" s="58"/>
      <c r="D1" s="58"/>
    </row>
    <row r="2" spans="1:5" ht="12.75">
      <c r="A2" s="63"/>
      <c r="B2" s="64"/>
      <c r="C2" s="58"/>
      <c r="D2" s="58"/>
      <c r="E2" s="34" t="s">
        <v>168</v>
      </c>
    </row>
    <row r="3" spans="1:6" s="1" customFormat="1" ht="33.75" customHeight="1">
      <c r="A3" s="145" t="s">
        <v>304</v>
      </c>
      <c r="B3" s="25" t="s">
        <v>305</v>
      </c>
      <c r="C3" s="66" t="s">
        <v>49</v>
      </c>
      <c r="D3" s="321" t="s">
        <v>782</v>
      </c>
      <c r="E3" s="505" t="s">
        <v>1213</v>
      </c>
      <c r="F3" s="505" t="s">
        <v>1214</v>
      </c>
    </row>
    <row r="4" spans="1:6" s="1" customFormat="1" ht="22.5" customHeight="1">
      <c r="A4" s="163"/>
      <c r="B4" s="164"/>
      <c r="C4" s="165" t="s">
        <v>417</v>
      </c>
      <c r="D4" s="180">
        <f>+D5+D8+D9+D10+D11+D15+D16+D17</f>
        <v>64391</v>
      </c>
      <c r="E4" s="180">
        <f>+E5+E8+E9+E10+E11+E15+E16+E17</f>
        <v>67973</v>
      </c>
      <c r="F4" s="517">
        <f aca="true" t="shared" si="0" ref="F4:F13">+E4*100/D4</f>
        <v>105.56288922364926</v>
      </c>
    </row>
    <row r="5" spans="1:6" s="1" customFormat="1" ht="12.75" customHeight="1">
      <c r="A5" s="230" t="s">
        <v>38</v>
      </c>
      <c r="B5" s="231"/>
      <c r="C5" s="242" t="s">
        <v>729</v>
      </c>
      <c r="D5" s="326">
        <f>+D6+D7</f>
        <v>14874</v>
      </c>
      <c r="E5" s="326">
        <f>+E6+E7</f>
        <v>9918</v>
      </c>
      <c r="F5" s="518">
        <f t="shared" si="0"/>
        <v>66.68011294876966</v>
      </c>
    </row>
    <row r="6" spans="1:6" s="1" customFormat="1" ht="12.75" customHeight="1">
      <c r="A6" s="66" t="s">
        <v>38</v>
      </c>
      <c r="B6" s="25"/>
      <c r="C6" s="88" t="s">
        <v>730</v>
      </c>
      <c r="D6" s="91">
        <v>5074</v>
      </c>
      <c r="E6" s="91">
        <v>3306</v>
      </c>
      <c r="F6" s="519">
        <f t="shared" si="0"/>
        <v>65.15569570358691</v>
      </c>
    </row>
    <row r="7" spans="1:6" s="1" customFormat="1" ht="12.75" customHeight="1">
      <c r="A7" s="66" t="s">
        <v>38</v>
      </c>
      <c r="B7" s="25"/>
      <c r="C7" s="88" t="s">
        <v>731</v>
      </c>
      <c r="D7" s="91">
        <v>9800</v>
      </c>
      <c r="E7" s="91">
        <v>6612</v>
      </c>
      <c r="F7" s="519">
        <f t="shared" si="0"/>
        <v>67.46938775510205</v>
      </c>
    </row>
    <row r="8" spans="1:6" s="1" customFormat="1" ht="12.75" customHeight="1">
      <c r="A8" s="144">
        <v>1200088</v>
      </c>
      <c r="B8" s="54"/>
      <c r="C8" s="5" t="s">
        <v>732</v>
      </c>
      <c r="D8" s="91">
        <v>9177</v>
      </c>
      <c r="E8" s="91">
        <v>14391</v>
      </c>
      <c r="F8" s="519">
        <f t="shared" si="0"/>
        <v>156.81595292579274</v>
      </c>
    </row>
    <row r="9" spans="1:6" s="1" customFormat="1" ht="12.75" customHeight="1">
      <c r="A9" s="177">
        <v>1200062</v>
      </c>
      <c r="B9" s="96"/>
      <c r="C9" s="92" t="s">
        <v>733</v>
      </c>
      <c r="D9" s="91">
        <v>9929</v>
      </c>
      <c r="E9" s="91">
        <v>11147</v>
      </c>
      <c r="F9" s="519">
        <f t="shared" si="0"/>
        <v>112.26709638432874</v>
      </c>
    </row>
    <row r="10" spans="1:6" s="1" customFormat="1" ht="25.5" customHeight="1">
      <c r="A10" s="282">
        <v>1200063</v>
      </c>
      <c r="B10" s="283"/>
      <c r="C10" s="87" t="s">
        <v>805</v>
      </c>
      <c r="D10" s="91">
        <v>196</v>
      </c>
      <c r="E10" s="91">
        <v>125</v>
      </c>
      <c r="F10" s="519">
        <f t="shared" si="0"/>
        <v>63.775510204081634</v>
      </c>
    </row>
    <row r="11" spans="1:6" s="1" customFormat="1" ht="12.75" customHeight="1">
      <c r="A11" s="230">
        <v>1200070</v>
      </c>
      <c r="B11" s="243"/>
      <c r="C11" s="244" t="s">
        <v>735</v>
      </c>
      <c r="D11" s="327">
        <f>+D12+D13</f>
        <v>7415</v>
      </c>
      <c r="E11" s="327">
        <f>+E12+E13</f>
        <v>5893</v>
      </c>
      <c r="F11" s="518">
        <f t="shared" si="0"/>
        <v>79.47403910991234</v>
      </c>
    </row>
    <row r="12" spans="1:6" s="1" customFormat="1" ht="12.75" customHeight="1">
      <c r="A12" s="148">
        <v>1200070</v>
      </c>
      <c r="B12" s="97"/>
      <c r="C12" s="89" t="s">
        <v>734</v>
      </c>
      <c r="D12" s="91">
        <v>3461</v>
      </c>
      <c r="E12" s="91">
        <v>2679</v>
      </c>
      <c r="F12" s="519">
        <f t="shared" si="0"/>
        <v>77.40537416931522</v>
      </c>
    </row>
    <row r="13" spans="1:6" s="1" customFormat="1" ht="12.75" customHeight="1">
      <c r="A13" s="148">
        <v>1200070</v>
      </c>
      <c r="B13" s="93"/>
      <c r="C13" s="88" t="s">
        <v>736</v>
      </c>
      <c r="D13" s="91">
        <v>3954</v>
      </c>
      <c r="E13" s="91">
        <v>3214</v>
      </c>
      <c r="F13" s="519">
        <f t="shared" si="0"/>
        <v>81.28477491148205</v>
      </c>
    </row>
    <row r="14" spans="1:6" s="1" customFormat="1" ht="12.75" customHeight="1">
      <c r="A14" s="178" t="s">
        <v>39</v>
      </c>
      <c r="B14" s="98"/>
      <c r="C14" s="87" t="s">
        <v>737</v>
      </c>
      <c r="D14" s="91"/>
      <c r="E14" s="91"/>
      <c r="F14" s="91"/>
    </row>
    <row r="15" spans="1:6" s="1" customFormat="1" ht="12.75" customHeight="1">
      <c r="A15" s="178" t="s">
        <v>39</v>
      </c>
      <c r="B15" s="98" t="s">
        <v>742</v>
      </c>
      <c r="C15" s="87" t="s">
        <v>737</v>
      </c>
      <c r="D15" s="91">
        <v>9920</v>
      </c>
      <c r="E15" s="91">
        <v>9074</v>
      </c>
      <c r="F15" s="519">
        <f>+E15*100/D15</f>
        <v>91.47177419354838</v>
      </c>
    </row>
    <row r="16" spans="1:6" s="1" customFormat="1" ht="24" customHeight="1">
      <c r="A16" s="144" t="s">
        <v>16</v>
      </c>
      <c r="B16" s="54"/>
      <c r="C16" s="87" t="s">
        <v>40</v>
      </c>
      <c r="D16" s="91">
        <v>11900</v>
      </c>
      <c r="E16" s="91">
        <v>14484</v>
      </c>
      <c r="F16" s="519">
        <f>+E16*100/D16</f>
        <v>121.71428571428571</v>
      </c>
    </row>
    <row r="17" spans="1:6" s="1" customFormat="1" ht="28.5" customHeight="1">
      <c r="A17" s="66">
        <v>1200064</v>
      </c>
      <c r="B17" s="25"/>
      <c r="C17" s="7" t="s">
        <v>806</v>
      </c>
      <c r="D17" s="91">
        <v>980</v>
      </c>
      <c r="E17" s="91">
        <v>2941</v>
      </c>
      <c r="F17" s="519">
        <f>+E17*100/D17</f>
        <v>300.1020408163265</v>
      </c>
    </row>
    <row r="18" spans="1:6" s="1" customFormat="1" ht="12.75" customHeight="1">
      <c r="A18" s="166"/>
      <c r="B18" s="167"/>
      <c r="C18" s="181" t="s">
        <v>407</v>
      </c>
      <c r="D18" s="180">
        <f>+D19+D21+D23+D24+D25+D27+D28+D31</f>
        <v>697848</v>
      </c>
      <c r="E18" s="180">
        <f>+E19+E21+E23+E24+E25+E27+E28+E31</f>
        <v>804667</v>
      </c>
      <c r="F18" s="517">
        <f>+E18*100/D18</f>
        <v>115.30691497288808</v>
      </c>
    </row>
    <row r="19" spans="1:6" s="1" customFormat="1" ht="12.75" customHeight="1">
      <c r="A19" s="66" t="s">
        <v>42</v>
      </c>
      <c r="B19" s="25"/>
      <c r="C19" s="7" t="s">
        <v>251</v>
      </c>
      <c r="D19" s="91">
        <v>204990</v>
      </c>
      <c r="E19" s="91">
        <v>267632</v>
      </c>
      <c r="F19" s="519">
        <f>+E19*100/D19</f>
        <v>130.55856383238208</v>
      </c>
    </row>
    <row r="20" spans="1:6" s="1" customFormat="1" ht="12.75" customHeight="1">
      <c r="A20" s="66">
        <v>1200039</v>
      </c>
      <c r="B20" s="25" t="s">
        <v>259</v>
      </c>
      <c r="C20" s="7" t="s">
        <v>137</v>
      </c>
      <c r="D20" s="91"/>
      <c r="E20" s="91"/>
      <c r="F20" s="91"/>
    </row>
    <row r="21" spans="1:6" s="1" customFormat="1" ht="12.75" customHeight="1">
      <c r="A21" s="66" t="s">
        <v>44</v>
      </c>
      <c r="B21" s="25"/>
      <c r="C21" s="7" t="s">
        <v>43</v>
      </c>
      <c r="D21" s="91">
        <v>408840</v>
      </c>
      <c r="E21" s="91">
        <v>444512</v>
      </c>
      <c r="F21" s="519">
        <f>+E21*100/D21</f>
        <v>108.72517366206829</v>
      </c>
    </row>
    <row r="22" spans="1:6" s="1" customFormat="1" ht="12.75" customHeight="1">
      <c r="A22" s="66">
        <v>1200047</v>
      </c>
      <c r="B22" s="25" t="s">
        <v>259</v>
      </c>
      <c r="C22" s="7" t="s">
        <v>252</v>
      </c>
      <c r="D22" s="91"/>
      <c r="E22" s="91"/>
      <c r="F22" s="91"/>
    </row>
    <row r="23" spans="1:6" s="1" customFormat="1" ht="12.75" customHeight="1">
      <c r="A23" s="66" t="s">
        <v>45</v>
      </c>
      <c r="B23" s="25"/>
      <c r="C23" s="7" t="s">
        <v>189</v>
      </c>
      <c r="D23" s="91">
        <v>4898</v>
      </c>
      <c r="E23" s="91">
        <v>7863</v>
      </c>
      <c r="F23" s="519">
        <f>+E23*100/D23</f>
        <v>160.5349122090649</v>
      </c>
    </row>
    <row r="24" spans="1:6" s="1" customFormat="1" ht="12.75" customHeight="1">
      <c r="A24" s="66" t="s">
        <v>18</v>
      </c>
      <c r="B24" s="25"/>
      <c r="C24" s="7" t="s">
        <v>68</v>
      </c>
      <c r="D24" s="91">
        <v>28116</v>
      </c>
      <c r="E24" s="91">
        <v>40448</v>
      </c>
      <c r="F24" s="519">
        <f>+E24*100/D24</f>
        <v>143.86114667804807</v>
      </c>
    </row>
    <row r="25" spans="1:6" s="1" customFormat="1" ht="13.5" customHeight="1">
      <c r="A25" s="66">
        <v>1200056</v>
      </c>
      <c r="B25" s="25"/>
      <c r="C25" s="7" t="s">
        <v>787</v>
      </c>
      <c r="D25" s="322">
        <v>30380</v>
      </c>
      <c r="E25" s="322">
        <v>36907</v>
      </c>
      <c r="F25" s="519">
        <f>+E25*100/D25</f>
        <v>121.4845292955892</v>
      </c>
    </row>
    <row r="26" spans="1:6" s="1" customFormat="1" ht="26.25" customHeight="1">
      <c r="A26" s="66" t="s">
        <v>17</v>
      </c>
      <c r="B26" s="25"/>
      <c r="C26" s="7" t="s">
        <v>331</v>
      </c>
      <c r="D26" s="91"/>
      <c r="E26" s="91"/>
      <c r="F26" s="91"/>
    </row>
    <row r="27" spans="1:6" s="1" customFormat="1" ht="14.25" customHeight="1">
      <c r="A27" s="66">
        <v>1200055</v>
      </c>
      <c r="B27" s="25"/>
      <c r="C27" s="7" t="s">
        <v>786</v>
      </c>
      <c r="D27" s="91">
        <v>24</v>
      </c>
      <c r="E27" s="91">
        <v>17</v>
      </c>
      <c r="F27" s="519">
        <f>+E27*100/D27</f>
        <v>70.83333333333333</v>
      </c>
    </row>
    <row r="28" spans="1:6" s="1" customFormat="1" ht="28.5" customHeight="1">
      <c r="A28" s="66">
        <v>1200065</v>
      </c>
      <c r="B28" s="25"/>
      <c r="C28" s="7" t="s">
        <v>808</v>
      </c>
      <c r="D28" s="91">
        <v>1000</v>
      </c>
      <c r="E28" s="91">
        <v>1137</v>
      </c>
      <c r="F28" s="519">
        <f>+E28*100/D28</f>
        <v>113.7</v>
      </c>
    </row>
    <row r="29" spans="1:6" s="1" customFormat="1" ht="12.75" customHeight="1">
      <c r="A29" s="170" t="s">
        <v>33</v>
      </c>
      <c r="B29" s="24"/>
      <c r="C29" s="36" t="s">
        <v>69</v>
      </c>
      <c r="D29" s="91"/>
      <c r="E29" s="91"/>
      <c r="F29" s="91"/>
    </row>
    <row r="30" spans="1:6" s="1" customFormat="1" ht="12.75" customHeight="1">
      <c r="A30" s="170" t="s">
        <v>34</v>
      </c>
      <c r="B30" s="24"/>
      <c r="C30" s="36" t="s">
        <v>130</v>
      </c>
      <c r="D30" s="91"/>
      <c r="E30" s="91"/>
      <c r="F30" s="91"/>
    </row>
    <row r="31" spans="1:6" s="1" customFormat="1" ht="15.75" customHeight="1">
      <c r="A31" s="66">
        <v>1300047</v>
      </c>
      <c r="B31" s="25"/>
      <c r="C31" s="3" t="s">
        <v>816</v>
      </c>
      <c r="D31" s="322">
        <v>19600</v>
      </c>
      <c r="E31" s="322">
        <v>6151</v>
      </c>
      <c r="F31" s="519">
        <f>+E31*100/D31</f>
        <v>31.382653061224488</v>
      </c>
    </row>
    <row r="32" spans="1:6" s="1" customFormat="1" ht="12.75" customHeight="1">
      <c r="A32" s="166"/>
      <c r="B32" s="167"/>
      <c r="C32" s="182" t="s">
        <v>138</v>
      </c>
      <c r="D32" s="180">
        <f>+D33+D34+D38+D39+D42+D43+D44</f>
        <v>546446</v>
      </c>
      <c r="E32" s="180">
        <f>+E33+E34+E38+E39+E42+E43+E44</f>
        <v>522860</v>
      </c>
      <c r="F32" s="517">
        <f>+E32*100/D32</f>
        <v>95.68374551190786</v>
      </c>
    </row>
    <row r="33" spans="1:6" s="1" customFormat="1" ht="12.75" customHeight="1">
      <c r="A33" s="149" t="s">
        <v>761</v>
      </c>
      <c r="B33" s="25"/>
      <c r="C33" s="135" t="s">
        <v>762</v>
      </c>
      <c r="D33" s="91">
        <v>20</v>
      </c>
      <c r="E33" s="91">
        <v>61</v>
      </c>
      <c r="F33" s="519">
        <f>+E33*100/D33</f>
        <v>305</v>
      </c>
    </row>
    <row r="34" spans="1:6" s="1" customFormat="1" ht="12.75" customHeight="1">
      <c r="A34" s="66" t="s">
        <v>19</v>
      </c>
      <c r="B34" s="25"/>
      <c r="C34" s="7" t="s">
        <v>177</v>
      </c>
      <c r="D34" s="91">
        <v>14580</v>
      </c>
      <c r="E34" s="91">
        <v>17279</v>
      </c>
      <c r="F34" s="519">
        <f>+E34*100/D34</f>
        <v>118.51165980795611</v>
      </c>
    </row>
    <row r="35" spans="1:6" s="1" customFormat="1" ht="12.75" customHeight="1">
      <c r="A35" s="66" t="s">
        <v>46</v>
      </c>
      <c r="B35" s="25"/>
      <c r="C35" s="7" t="s">
        <v>190</v>
      </c>
      <c r="D35" s="91"/>
      <c r="E35" s="91"/>
      <c r="F35" s="91"/>
    </row>
    <row r="36" spans="1:6" s="1" customFormat="1" ht="12.75" customHeight="1">
      <c r="A36" s="66">
        <v>1000272</v>
      </c>
      <c r="B36" s="25"/>
      <c r="C36" s="7" t="s">
        <v>191</v>
      </c>
      <c r="D36" s="91"/>
      <c r="E36" s="91"/>
      <c r="F36" s="91"/>
    </row>
    <row r="37" spans="1:6" s="1" customFormat="1" ht="12.75" customHeight="1">
      <c r="A37" s="108" t="s">
        <v>527</v>
      </c>
      <c r="B37" s="93"/>
      <c r="C37" s="109" t="s">
        <v>528</v>
      </c>
      <c r="D37" s="91"/>
      <c r="E37" s="91"/>
      <c r="F37" s="91"/>
    </row>
    <row r="38" spans="1:6" s="1" customFormat="1" ht="12.75" customHeight="1">
      <c r="A38" s="66">
        <v>1000124</v>
      </c>
      <c r="B38" s="25"/>
      <c r="C38" s="55" t="s">
        <v>192</v>
      </c>
      <c r="D38" s="91">
        <v>1600</v>
      </c>
      <c r="E38" s="91">
        <v>30</v>
      </c>
      <c r="F38" s="519">
        <f>+E38*100/D38</f>
        <v>1.875</v>
      </c>
    </row>
    <row r="39" spans="1:6" ht="12.75" customHeight="1">
      <c r="A39" s="66" t="s">
        <v>7</v>
      </c>
      <c r="B39" s="25"/>
      <c r="C39" s="55" t="s">
        <v>193</v>
      </c>
      <c r="D39" s="91">
        <v>23795</v>
      </c>
      <c r="E39" s="91">
        <v>32201</v>
      </c>
      <c r="F39" s="519">
        <f>+E39*100/D39</f>
        <v>135.32674931708343</v>
      </c>
    </row>
    <row r="40" spans="1:6" ht="12.75" customHeight="1">
      <c r="A40" s="66" t="s">
        <v>8</v>
      </c>
      <c r="B40" s="25"/>
      <c r="C40" s="55" t="s">
        <v>51</v>
      </c>
      <c r="D40" s="91"/>
      <c r="E40" s="91"/>
      <c r="F40" s="91"/>
    </row>
    <row r="41" spans="1:6" ht="12.75" customHeight="1">
      <c r="A41" s="66" t="s">
        <v>10</v>
      </c>
      <c r="B41" s="25"/>
      <c r="C41" s="55" t="s">
        <v>9</v>
      </c>
      <c r="D41" s="91"/>
      <c r="E41" s="91"/>
      <c r="F41" s="91"/>
    </row>
    <row r="42" spans="1:6" ht="12.75" customHeight="1">
      <c r="A42" s="148" t="s">
        <v>11</v>
      </c>
      <c r="B42" s="93"/>
      <c r="C42" s="101" t="s">
        <v>194</v>
      </c>
      <c r="D42" s="91">
        <v>286406</v>
      </c>
      <c r="E42" s="91">
        <v>302974</v>
      </c>
      <c r="F42" s="519">
        <f>+E42*100/D42</f>
        <v>105.7847950112777</v>
      </c>
    </row>
    <row r="43" spans="1:6" ht="12.75" customHeight="1">
      <c r="A43" s="66" t="s">
        <v>12</v>
      </c>
      <c r="B43" s="25"/>
      <c r="C43" s="55" t="s">
        <v>181</v>
      </c>
      <c r="D43" s="91">
        <v>24045</v>
      </c>
      <c r="E43" s="91">
        <v>32382</v>
      </c>
      <c r="F43" s="519">
        <f>+E43*100/D43</f>
        <v>134.67248908296943</v>
      </c>
    </row>
    <row r="44" spans="1:6" ht="12.75" customHeight="1">
      <c r="A44" s="66">
        <v>1200057</v>
      </c>
      <c r="B44" s="25"/>
      <c r="C44" s="7" t="s">
        <v>788</v>
      </c>
      <c r="D44" s="91">
        <v>196000</v>
      </c>
      <c r="E44" s="91">
        <v>137933</v>
      </c>
      <c r="F44" s="519">
        <f>+E44*100/D44</f>
        <v>70.37397959183673</v>
      </c>
    </row>
    <row r="45" spans="1:6" ht="12.75" customHeight="1">
      <c r="A45" s="245" t="s">
        <v>740</v>
      </c>
      <c r="B45" s="246"/>
      <c r="C45" s="246" t="s">
        <v>483</v>
      </c>
      <c r="D45" s="323"/>
      <c r="E45" s="323"/>
      <c r="F45" s="323"/>
    </row>
    <row r="46" spans="1:6" ht="13.5" customHeight="1">
      <c r="A46" s="245" t="s">
        <v>758</v>
      </c>
      <c r="B46" s="246"/>
      <c r="C46" s="246" t="s">
        <v>485</v>
      </c>
      <c r="D46" s="323"/>
      <c r="E46" s="323"/>
      <c r="F46" s="323"/>
    </row>
    <row r="47" spans="1:6" ht="12.75">
      <c r="A47" s="166"/>
      <c r="B47" s="167"/>
      <c r="C47" s="182" t="s">
        <v>72</v>
      </c>
      <c r="D47" s="180">
        <f>+D48+D50</f>
        <v>21329</v>
      </c>
      <c r="E47" s="180">
        <f>+E48+E50</f>
        <v>23104</v>
      </c>
      <c r="F47" s="517">
        <f>+E47*100/D47</f>
        <v>108.32200290684045</v>
      </c>
    </row>
    <row r="48" spans="1:6" ht="12.75">
      <c r="A48" s="150">
        <v>1000215</v>
      </c>
      <c r="B48" s="26"/>
      <c r="C48" s="18" t="s">
        <v>57</v>
      </c>
      <c r="D48" s="322">
        <v>18875</v>
      </c>
      <c r="E48" s="322">
        <v>20405</v>
      </c>
      <c r="F48" s="519">
        <f>+E48*100/D48</f>
        <v>108.10596026490066</v>
      </c>
    </row>
    <row r="49" spans="1:6" ht="12.75">
      <c r="A49" s="247" t="s">
        <v>759</v>
      </c>
      <c r="B49" s="248" t="s">
        <v>807</v>
      </c>
      <c r="C49" s="249" t="s">
        <v>375</v>
      </c>
      <c r="D49" s="250"/>
      <c r="E49" s="250"/>
      <c r="F49" s="250"/>
    </row>
    <row r="50" spans="1:6" ht="12.75">
      <c r="A50" s="237">
        <v>1000207</v>
      </c>
      <c r="B50" s="241"/>
      <c r="C50" s="240" t="s">
        <v>62</v>
      </c>
      <c r="D50" s="327">
        <f>+D54</f>
        <v>2454</v>
      </c>
      <c r="E50" s="327">
        <f>+E54</f>
        <v>2699</v>
      </c>
      <c r="F50" s="518">
        <f>+E50*100/D50</f>
        <v>109.98370008149959</v>
      </c>
    </row>
    <row r="51" spans="1:6" ht="12.75">
      <c r="A51" s="66">
        <v>1000207</v>
      </c>
      <c r="B51" s="277" t="s">
        <v>391</v>
      </c>
      <c r="C51" s="278" t="s">
        <v>388</v>
      </c>
      <c r="D51" s="324">
        <v>0</v>
      </c>
      <c r="E51" s="324">
        <v>0</v>
      </c>
      <c r="F51" s="324">
        <v>0</v>
      </c>
    </row>
    <row r="52" spans="1:6" ht="12.75">
      <c r="A52" s="66">
        <v>1000207</v>
      </c>
      <c r="B52" s="277" t="s">
        <v>391</v>
      </c>
      <c r="C52" s="278" t="s">
        <v>389</v>
      </c>
      <c r="D52" s="324">
        <v>0</v>
      </c>
      <c r="E52" s="324">
        <v>0</v>
      </c>
      <c r="F52" s="324">
        <v>0</v>
      </c>
    </row>
    <row r="53" spans="1:6" ht="12.75">
      <c r="A53" s="66">
        <v>1000207</v>
      </c>
      <c r="B53" s="277" t="s">
        <v>391</v>
      </c>
      <c r="C53" s="278" t="s">
        <v>390</v>
      </c>
      <c r="D53" s="324">
        <v>0</v>
      </c>
      <c r="E53" s="324">
        <v>0</v>
      </c>
      <c r="F53" s="324">
        <v>0</v>
      </c>
    </row>
    <row r="54" spans="1:6" ht="12.75">
      <c r="A54" s="150">
        <v>1000207</v>
      </c>
      <c r="B54" s="26" t="s">
        <v>261</v>
      </c>
      <c r="C54" s="18" t="s">
        <v>70</v>
      </c>
      <c r="D54" s="322">
        <v>2454</v>
      </c>
      <c r="E54" s="322">
        <v>2699</v>
      </c>
      <c r="F54" s="519">
        <f>+E54*100/D54</f>
        <v>109.98370008149959</v>
      </c>
    </row>
    <row r="55" spans="1:6" ht="12.75">
      <c r="A55" s="150">
        <v>1000207</v>
      </c>
      <c r="B55" s="26" t="s">
        <v>258</v>
      </c>
      <c r="C55" s="18" t="s">
        <v>71</v>
      </c>
      <c r="D55" s="322"/>
      <c r="E55" s="322"/>
      <c r="F55" s="322"/>
    </row>
    <row r="56" spans="1:6" ht="12.75">
      <c r="A56" s="150"/>
      <c r="B56" s="26"/>
      <c r="C56" s="176" t="s">
        <v>754</v>
      </c>
      <c r="D56" s="325">
        <v>2000</v>
      </c>
      <c r="E56" s="325">
        <v>1486</v>
      </c>
      <c r="F56" s="520">
        <f>+E56*100/D56</f>
        <v>74.3</v>
      </c>
    </row>
    <row r="57" spans="1:5" ht="12.75">
      <c r="A57" s="593" t="s">
        <v>760</v>
      </c>
      <c r="B57" s="593"/>
      <c r="C57" s="593"/>
      <c r="D57" s="593"/>
      <c r="E57" s="593"/>
    </row>
    <row r="58" spans="1:4" ht="10.5" customHeight="1">
      <c r="A58" s="23" t="s">
        <v>398</v>
      </c>
      <c r="B58" s="60"/>
      <c r="C58" s="23"/>
      <c r="D58" s="23"/>
    </row>
    <row r="59" spans="1:6" ht="12.75">
      <c r="A59" s="189" t="s">
        <v>94</v>
      </c>
      <c r="B59" s="24"/>
      <c r="C59" s="3" t="s">
        <v>93</v>
      </c>
      <c r="D59" s="322">
        <v>5000</v>
      </c>
      <c r="E59" s="322">
        <v>7115</v>
      </c>
      <c r="F59" s="519">
        <f>+E59*100/D59</f>
        <v>142.3</v>
      </c>
    </row>
    <row r="61" spans="1:4" ht="12.75">
      <c r="A61" s="10"/>
      <c r="B61" s="31"/>
      <c r="C61" s="10"/>
      <c r="D61" s="10"/>
    </row>
    <row r="62" spans="1:4" ht="12.75">
      <c r="A62" s="8"/>
      <c r="B62" s="30"/>
      <c r="C62" s="12"/>
      <c r="D62" s="12"/>
    </row>
    <row r="63" spans="1:4" ht="12.75">
      <c r="A63" s="10"/>
      <c r="B63" s="31"/>
      <c r="C63" s="10"/>
      <c r="D63" s="10"/>
    </row>
    <row r="64" spans="1:4" ht="12.75">
      <c r="A64" s="10"/>
      <c r="B64" s="31"/>
      <c r="C64" s="13"/>
      <c r="D64" s="13"/>
    </row>
    <row r="65" spans="3:4" ht="12.75">
      <c r="C65" s="11"/>
      <c r="D65" s="11"/>
    </row>
  </sheetData>
  <sheetProtection/>
  <mergeCells count="1">
    <mergeCell ref="A57:E57"/>
  </mergeCells>
  <printOptions/>
  <pageMargins left="0.17" right="0.18" top="0.19" bottom="0.17" header="0.17" footer="0.17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10.140625" style="32" customWidth="1"/>
    <col min="3" max="3" width="49.140625" style="2" customWidth="1"/>
    <col min="4" max="4" width="9.57421875" style="2" customWidth="1"/>
    <col min="5" max="16384" width="9.140625" style="2" customWidth="1"/>
  </cols>
  <sheetData>
    <row r="1" spans="1:4" ht="12.75">
      <c r="A1" s="19" t="s">
        <v>253</v>
      </c>
      <c r="B1" s="33"/>
      <c r="C1" s="15"/>
      <c r="D1" s="20"/>
    </row>
    <row r="2" spans="1:5" ht="12.75">
      <c r="A2" s="19"/>
      <c r="B2" s="33"/>
      <c r="C2" s="15"/>
      <c r="D2" s="20"/>
      <c r="E2" s="34" t="s">
        <v>169</v>
      </c>
    </row>
    <row r="3" spans="1:6" ht="30" customHeight="1">
      <c r="A3" s="145" t="s">
        <v>304</v>
      </c>
      <c r="B3" s="25" t="s">
        <v>305</v>
      </c>
      <c r="C3" s="66" t="s">
        <v>49</v>
      </c>
      <c r="D3" s="271" t="s">
        <v>782</v>
      </c>
      <c r="E3" s="505" t="s">
        <v>1213</v>
      </c>
      <c r="F3" s="275" t="s">
        <v>1214</v>
      </c>
    </row>
    <row r="4" spans="1:6" ht="12.75" customHeight="1">
      <c r="A4" s="184"/>
      <c r="B4" s="167"/>
      <c r="C4" s="165" t="s">
        <v>417</v>
      </c>
      <c r="D4" s="180">
        <f>+D5+D6+D7+D8+D9+D10+D11+D12</f>
        <v>3120</v>
      </c>
      <c r="E4" s="180">
        <f>+E5+E6+E7+E8+E9+E10+E11+E12</f>
        <v>1688</v>
      </c>
      <c r="F4" s="517">
        <f aca="true" t="shared" si="0" ref="F4:F9">+E4*100/D4</f>
        <v>54.1025641025641</v>
      </c>
    </row>
    <row r="5" spans="1:6" ht="12.75">
      <c r="A5" s="66">
        <v>1200013</v>
      </c>
      <c r="B5" s="25"/>
      <c r="C5" s="7" t="s">
        <v>776</v>
      </c>
      <c r="D5" s="55">
        <v>10</v>
      </c>
      <c r="E5" s="55">
        <v>0</v>
      </c>
      <c r="F5" s="521">
        <f t="shared" si="0"/>
        <v>0</v>
      </c>
    </row>
    <row r="6" spans="1:6" ht="25.5">
      <c r="A6" s="66">
        <v>1300047</v>
      </c>
      <c r="B6" s="25"/>
      <c r="C6" s="3" t="s">
        <v>816</v>
      </c>
      <c r="D6" s="328">
        <v>360</v>
      </c>
      <c r="E6" s="328">
        <v>166</v>
      </c>
      <c r="F6" s="521">
        <f t="shared" si="0"/>
        <v>46.111111111111114</v>
      </c>
    </row>
    <row r="7" spans="1:6" ht="12.75">
      <c r="A7" s="66">
        <v>1200088</v>
      </c>
      <c r="B7" s="25"/>
      <c r="C7" s="3" t="s">
        <v>732</v>
      </c>
      <c r="D7" s="328">
        <v>600</v>
      </c>
      <c r="E7" s="328">
        <v>789</v>
      </c>
      <c r="F7" s="521">
        <f t="shared" si="0"/>
        <v>131.5</v>
      </c>
    </row>
    <row r="8" spans="1:6" ht="12.75">
      <c r="A8" s="107">
        <v>1200062</v>
      </c>
      <c r="B8" s="94"/>
      <c r="C8" s="89" t="s">
        <v>733</v>
      </c>
      <c r="D8" s="18">
        <v>1000</v>
      </c>
      <c r="E8" s="18">
        <v>332</v>
      </c>
      <c r="F8" s="521">
        <f t="shared" si="0"/>
        <v>33.2</v>
      </c>
    </row>
    <row r="9" spans="1:6" ht="12.75">
      <c r="A9" s="148">
        <v>1200070</v>
      </c>
      <c r="B9" s="94"/>
      <c r="C9" s="89" t="s">
        <v>735</v>
      </c>
      <c r="D9" s="18">
        <v>150</v>
      </c>
      <c r="E9" s="18">
        <v>15</v>
      </c>
      <c r="F9" s="521">
        <f t="shared" si="0"/>
        <v>10</v>
      </c>
    </row>
    <row r="10" spans="1:6" ht="12.75">
      <c r="A10" s="148" t="s">
        <v>39</v>
      </c>
      <c r="B10" s="93"/>
      <c r="C10" s="88" t="s">
        <v>738</v>
      </c>
      <c r="D10" s="18"/>
      <c r="E10" s="18"/>
      <c r="F10" s="18"/>
    </row>
    <row r="11" spans="1:6" ht="12.75">
      <c r="A11" s="148" t="s">
        <v>39</v>
      </c>
      <c r="B11" s="98" t="s">
        <v>742</v>
      </c>
      <c r="C11" s="88" t="s">
        <v>738</v>
      </c>
      <c r="D11" s="18">
        <v>1000</v>
      </c>
      <c r="E11" s="18">
        <v>386</v>
      </c>
      <c r="F11" s="521">
        <f>+E11*100/D11</f>
        <v>38.6</v>
      </c>
    </row>
    <row r="12" spans="1:6" ht="12.75">
      <c r="A12" s="66" t="s">
        <v>16</v>
      </c>
      <c r="B12" s="25"/>
      <c r="C12" s="88" t="s">
        <v>40</v>
      </c>
      <c r="D12" s="18"/>
      <c r="E12" s="18"/>
      <c r="F12" s="18"/>
    </row>
    <row r="13" spans="1:6" ht="12.75">
      <c r="A13" s="108" t="s">
        <v>527</v>
      </c>
      <c r="B13" s="93"/>
      <c r="C13" s="109" t="s">
        <v>528</v>
      </c>
      <c r="D13" s="328">
        <v>8500</v>
      </c>
      <c r="E13" s="328">
        <v>16944</v>
      </c>
      <c r="F13" s="521">
        <f>+E13*100/D13</f>
        <v>199.34117647058824</v>
      </c>
    </row>
    <row r="14" spans="1:6" ht="12.75">
      <c r="A14" s="166"/>
      <c r="B14" s="167"/>
      <c r="C14" s="172" t="s">
        <v>72</v>
      </c>
      <c r="D14" s="315">
        <f>+D15+D16+D17</f>
        <v>6550</v>
      </c>
      <c r="E14" s="315">
        <f>+E15+E16+E17</f>
        <v>6570</v>
      </c>
      <c r="F14" s="517">
        <f>+E14*100/D14</f>
        <v>100.30534351145039</v>
      </c>
    </row>
    <row r="15" spans="1:6" ht="12.75">
      <c r="A15" s="150">
        <v>1000215</v>
      </c>
      <c r="B15" s="26"/>
      <c r="C15" s="18" t="s">
        <v>57</v>
      </c>
      <c r="D15" s="328">
        <v>3400</v>
      </c>
      <c r="E15" s="328">
        <v>3762</v>
      </c>
      <c r="F15" s="521">
        <f>+E15*100/D15</f>
        <v>110.6470588235294</v>
      </c>
    </row>
    <row r="16" spans="1:6" ht="12.75">
      <c r="A16" s="150" t="s">
        <v>756</v>
      </c>
      <c r="B16" s="248" t="s">
        <v>807</v>
      </c>
      <c r="C16" s="18" t="s">
        <v>375</v>
      </c>
      <c r="D16" s="328">
        <v>2000</v>
      </c>
      <c r="E16" s="328">
        <v>1486</v>
      </c>
      <c r="F16" s="521">
        <f>+E16*100/D16</f>
        <v>74.3</v>
      </c>
    </row>
    <row r="17" spans="1:6" ht="29.25" customHeight="1">
      <c r="A17" s="151">
        <v>1000207</v>
      </c>
      <c r="B17" s="136"/>
      <c r="C17" s="137" t="s">
        <v>62</v>
      </c>
      <c r="D17" s="329">
        <f>+D22</f>
        <v>1150</v>
      </c>
      <c r="E17" s="329">
        <f>+E22</f>
        <v>1322</v>
      </c>
      <c r="F17" s="522">
        <f>+E17*100/D17</f>
        <v>114.95652173913044</v>
      </c>
    </row>
    <row r="18" spans="1:6" ht="25.5">
      <c r="A18" s="150">
        <v>1000207</v>
      </c>
      <c r="B18" s="26" t="s">
        <v>259</v>
      </c>
      <c r="C18" s="7" t="s">
        <v>713</v>
      </c>
      <c r="D18" s="328"/>
      <c r="E18" s="328"/>
      <c r="F18" s="328"/>
    </row>
    <row r="19" spans="1:6" ht="12.75">
      <c r="A19" s="66">
        <v>1000207</v>
      </c>
      <c r="B19" s="229" t="s">
        <v>391</v>
      </c>
      <c r="C19" s="7" t="s">
        <v>388</v>
      </c>
      <c r="D19" s="328">
        <v>0</v>
      </c>
      <c r="E19" s="328"/>
      <c r="F19" s="328"/>
    </row>
    <row r="20" spans="1:6" ht="12.75">
      <c r="A20" s="66">
        <v>1000207</v>
      </c>
      <c r="B20" s="229" t="s">
        <v>391</v>
      </c>
      <c r="C20" s="7" t="s">
        <v>389</v>
      </c>
      <c r="D20" s="328">
        <v>0</v>
      </c>
      <c r="E20" s="328"/>
      <c r="F20" s="328"/>
    </row>
    <row r="21" spans="1:6" ht="12.75">
      <c r="A21" s="66">
        <v>1000207</v>
      </c>
      <c r="B21" s="229" t="s">
        <v>391</v>
      </c>
      <c r="C21" s="7" t="s">
        <v>390</v>
      </c>
      <c r="D21" s="328">
        <v>0</v>
      </c>
      <c r="E21" s="328"/>
      <c r="F21" s="328"/>
    </row>
    <row r="22" spans="1:6" ht="12.75">
      <c r="A22" s="150">
        <v>1000207</v>
      </c>
      <c r="B22" s="26" t="s">
        <v>261</v>
      </c>
      <c r="C22" s="18" t="s">
        <v>70</v>
      </c>
      <c r="D22" s="328">
        <v>1150</v>
      </c>
      <c r="E22" s="328">
        <v>1322</v>
      </c>
      <c r="F22" s="521">
        <f>+E22*100/D22</f>
        <v>114.95652173913044</v>
      </c>
    </row>
    <row r="23" spans="1:6" ht="12.75">
      <c r="A23" s="150">
        <v>1000207</v>
      </c>
      <c r="B23" s="26" t="s">
        <v>258</v>
      </c>
      <c r="C23" s="18" t="s">
        <v>71</v>
      </c>
      <c r="D23" s="328"/>
      <c r="E23" s="328"/>
      <c r="F23" s="328"/>
    </row>
    <row r="24" spans="1:3" ht="12.75">
      <c r="A24" s="41" t="s">
        <v>757</v>
      </c>
      <c r="B24" s="62"/>
      <c r="C24" s="41"/>
    </row>
  </sheetData>
  <sheetProtection/>
  <printOptions/>
  <pageMargins left="0.19" right="0.24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9.140625" style="71" customWidth="1"/>
    <col min="2" max="2" width="10.57421875" style="32" customWidth="1"/>
    <col min="3" max="3" width="53.7109375" style="2" customWidth="1"/>
    <col min="4" max="16384" width="9.140625" style="2" customWidth="1"/>
  </cols>
  <sheetData>
    <row r="1" spans="1:4" ht="15.75" customHeight="1">
      <c r="A1" s="273"/>
      <c r="B1" s="29"/>
      <c r="C1" s="58"/>
      <c r="D1" s="58"/>
    </row>
    <row r="2" spans="1:4" ht="15.75" customHeight="1">
      <c r="A2" s="273"/>
      <c r="B2" s="29" t="s">
        <v>281</v>
      </c>
      <c r="C2" s="58"/>
      <c r="D2" s="58"/>
    </row>
    <row r="3" spans="1:5" ht="12.75">
      <c r="A3" s="114"/>
      <c r="B3" s="64"/>
      <c r="C3" s="58"/>
      <c r="D3" s="58"/>
      <c r="E3" s="34" t="s">
        <v>764</v>
      </c>
    </row>
    <row r="4" spans="1:6" s="1" customFormat="1" ht="32.25" customHeight="1">
      <c r="A4" s="145" t="s">
        <v>304</v>
      </c>
      <c r="B4" s="25" t="s">
        <v>305</v>
      </c>
      <c r="C4" s="66" t="s">
        <v>49</v>
      </c>
      <c r="D4" s="275" t="s">
        <v>782</v>
      </c>
      <c r="E4" s="505" t="s">
        <v>1213</v>
      </c>
      <c r="F4" s="275" t="s">
        <v>1214</v>
      </c>
    </row>
    <row r="5" spans="1:6" s="1" customFormat="1" ht="12.75" customHeight="1">
      <c r="A5" s="186"/>
      <c r="B5" s="173"/>
      <c r="C5" s="165" t="s">
        <v>27</v>
      </c>
      <c r="D5" s="180">
        <f>+D6+D7+D8+D9+D10+D11+D12+D13+D14+D15+D16+D17+D18</f>
        <v>45238</v>
      </c>
      <c r="E5" s="180">
        <f>+E6+E7+E8+E9+E10+E11+E12+E13+E14+E15+E16+E17+E18</f>
        <v>59059</v>
      </c>
      <c r="F5" s="523">
        <f aca="true" t="shared" si="0" ref="F5:F26">+E5*100/D5</f>
        <v>130.5517485299969</v>
      </c>
    </row>
    <row r="6" spans="1:6" s="1" customFormat="1" ht="12.75" customHeight="1">
      <c r="A6" s="66">
        <v>1200039</v>
      </c>
      <c r="B6" s="25" t="s">
        <v>259</v>
      </c>
      <c r="C6" s="7" t="s">
        <v>41</v>
      </c>
      <c r="D6" s="91">
        <v>4650</v>
      </c>
      <c r="E6" s="91">
        <v>12292</v>
      </c>
      <c r="F6" s="519">
        <f t="shared" si="0"/>
        <v>264.3440860215054</v>
      </c>
    </row>
    <row r="7" spans="1:6" s="1" customFormat="1" ht="12.75" customHeight="1">
      <c r="A7" s="276">
        <v>1200039</v>
      </c>
      <c r="B7" s="280" t="s">
        <v>391</v>
      </c>
      <c r="C7" s="278" t="s">
        <v>408</v>
      </c>
      <c r="D7" s="281">
        <v>2100</v>
      </c>
      <c r="E7" s="281">
        <v>1538</v>
      </c>
      <c r="F7" s="524">
        <f t="shared" si="0"/>
        <v>73.23809523809524</v>
      </c>
    </row>
    <row r="8" spans="1:6" s="1" customFormat="1" ht="12.75" customHeight="1">
      <c r="A8" s="66">
        <v>1200047</v>
      </c>
      <c r="B8" s="25" t="s">
        <v>259</v>
      </c>
      <c r="C8" s="7" t="s">
        <v>43</v>
      </c>
      <c r="D8" s="91">
        <v>21600</v>
      </c>
      <c r="E8" s="91">
        <v>27784</v>
      </c>
      <c r="F8" s="519">
        <f t="shared" si="0"/>
        <v>128.62962962962962</v>
      </c>
    </row>
    <row r="9" spans="1:6" s="1" customFormat="1" ht="12.75" customHeight="1">
      <c r="A9" s="276">
        <v>1200047</v>
      </c>
      <c r="B9" s="280" t="s">
        <v>391</v>
      </c>
      <c r="C9" s="278" t="s">
        <v>409</v>
      </c>
      <c r="D9" s="281">
        <v>2100</v>
      </c>
      <c r="E9" s="281">
        <v>2860</v>
      </c>
      <c r="F9" s="524">
        <f t="shared" si="0"/>
        <v>136.1904761904762</v>
      </c>
    </row>
    <row r="10" spans="1:6" s="1" customFormat="1" ht="12.75" customHeight="1">
      <c r="A10" s="66" t="s">
        <v>45</v>
      </c>
      <c r="B10" s="25" t="s">
        <v>259</v>
      </c>
      <c r="C10" s="7" t="s">
        <v>189</v>
      </c>
      <c r="D10" s="91">
        <v>60</v>
      </c>
      <c r="E10" s="91">
        <v>52</v>
      </c>
      <c r="F10" s="519">
        <f t="shared" si="0"/>
        <v>86.66666666666667</v>
      </c>
    </row>
    <row r="11" spans="1:6" s="1" customFormat="1" ht="25.5" customHeight="1">
      <c r="A11" s="276" t="s">
        <v>45</v>
      </c>
      <c r="B11" s="280" t="s">
        <v>391</v>
      </c>
      <c r="C11" s="278" t="s">
        <v>410</v>
      </c>
      <c r="D11" s="281">
        <v>40</v>
      </c>
      <c r="E11" s="281">
        <v>29</v>
      </c>
      <c r="F11" s="524">
        <f t="shared" si="0"/>
        <v>72.5</v>
      </c>
    </row>
    <row r="12" spans="1:6" s="1" customFormat="1" ht="12.75" customHeight="1">
      <c r="A12" s="66">
        <v>1100064</v>
      </c>
      <c r="B12" s="25" t="s">
        <v>259</v>
      </c>
      <c r="C12" s="7" t="s">
        <v>254</v>
      </c>
      <c r="D12" s="91">
        <v>14</v>
      </c>
      <c r="E12" s="91">
        <v>3</v>
      </c>
      <c r="F12" s="519">
        <f t="shared" si="0"/>
        <v>21.428571428571427</v>
      </c>
    </row>
    <row r="13" spans="1:6" s="1" customFormat="1" ht="12.75" customHeight="1">
      <c r="A13" s="66">
        <v>1100072</v>
      </c>
      <c r="B13" s="25" t="s">
        <v>259</v>
      </c>
      <c r="C13" s="7" t="s">
        <v>273</v>
      </c>
      <c r="D13" s="91">
        <v>28</v>
      </c>
      <c r="E13" s="91">
        <v>1</v>
      </c>
      <c r="F13" s="519">
        <f t="shared" si="0"/>
        <v>3.5714285714285716</v>
      </c>
    </row>
    <row r="14" spans="1:6" s="1" customFormat="1" ht="12.75" customHeight="1">
      <c r="A14" s="66">
        <v>1000017</v>
      </c>
      <c r="B14" s="25" t="s">
        <v>259</v>
      </c>
      <c r="C14" s="7" t="s">
        <v>263</v>
      </c>
      <c r="D14" s="91">
        <v>3504</v>
      </c>
      <c r="E14" s="91">
        <v>4798</v>
      </c>
      <c r="F14" s="519">
        <f t="shared" si="0"/>
        <v>136.92922374429224</v>
      </c>
    </row>
    <row r="15" spans="1:6" s="1" customFormat="1" ht="12.75" customHeight="1">
      <c r="A15" s="276">
        <v>1000017</v>
      </c>
      <c r="B15" s="280" t="s">
        <v>391</v>
      </c>
      <c r="C15" s="278" t="s">
        <v>780</v>
      </c>
      <c r="D15" s="281">
        <v>396</v>
      </c>
      <c r="E15" s="281">
        <v>514</v>
      </c>
      <c r="F15" s="524">
        <f>+E15*100/D15</f>
        <v>129.7979797979798</v>
      </c>
    </row>
    <row r="16" spans="1:6" s="1" customFormat="1" ht="12.75" customHeight="1">
      <c r="A16" s="66">
        <v>1200056</v>
      </c>
      <c r="B16" s="25" t="s">
        <v>259</v>
      </c>
      <c r="C16" s="7" t="s">
        <v>787</v>
      </c>
      <c r="D16" s="322">
        <v>10000</v>
      </c>
      <c r="E16" s="322">
        <v>7951</v>
      </c>
      <c r="F16" s="519">
        <f t="shared" si="0"/>
        <v>79.51</v>
      </c>
    </row>
    <row r="17" spans="1:6" s="1" customFormat="1" ht="12.75" customHeight="1">
      <c r="A17" s="66">
        <v>1000025</v>
      </c>
      <c r="B17" s="25" t="s">
        <v>259</v>
      </c>
      <c r="C17" s="7" t="s">
        <v>264</v>
      </c>
      <c r="D17" s="91">
        <v>741</v>
      </c>
      <c r="E17" s="91">
        <v>1236</v>
      </c>
      <c r="F17" s="519">
        <f t="shared" si="0"/>
        <v>166.80161943319837</v>
      </c>
    </row>
    <row r="18" spans="1:6" s="1" customFormat="1" ht="12.75" customHeight="1">
      <c r="A18" s="66">
        <v>1200055</v>
      </c>
      <c r="B18" s="25" t="s">
        <v>259</v>
      </c>
      <c r="C18" s="7" t="s">
        <v>786</v>
      </c>
      <c r="D18" s="91">
        <v>5</v>
      </c>
      <c r="E18" s="91">
        <v>1</v>
      </c>
      <c r="F18" s="519">
        <f t="shared" si="0"/>
        <v>20</v>
      </c>
    </row>
    <row r="19" spans="1:6" s="1" customFormat="1" ht="12.75" customHeight="1">
      <c r="A19" s="163"/>
      <c r="B19" s="167"/>
      <c r="C19" s="172" t="s">
        <v>138</v>
      </c>
      <c r="D19" s="180">
        <f>+D20+D21+D22+D23+D24+D26+D30+D31+D32+D33</f>
        <v>198519</v>
      </c>
      <c r="E19" s="180">
        <f>+E20+E21+E22+E23+E24+E26+E30+E31+E32+E33</f>
        <v>266945</v>
      </c>
      <c r="F19" s="523">
        <f>+E19*100/D19</f>
        <v>134.46823729718565</v>
      </c>
    </row>
    <row r="20" spans="1:6" s="1" customFormat="1" ht="12.75" customHeight="1">
      <c r="A20" s="66">
        <v>1000074</v>
      </c>
      <c r="B20" s="25" t="s">
        <v>259</v>
      </c>
      <c r="C20" s="7" t="s">
        <v>265</v>
      </c>
      <c r="D20" s="91">
        <v>13600</v>
      </c>
      <c r="E20" s="91">
        <v>12519</v>
      </c>
      <c r="F20" s="519">
        <f t="shared" si="0"/>
        <v>92.05147058823529</v>
      </c>
    </row>
    <row r="21" spans="1:6" s="1" customFormat="1" ht="30" customHeight="1">
      <c r="A21" s="276">
        <v>1000074</v>
      </c>
      <c r="B21" s="280" t="s">
        <v>391</v>
      </c>
      <c r="C21" s="278" t="s">
        <v>411</v>
      </c>
      <c r="D21" s="281">
        <v>1600</v>
      </c>
      <c r="E21" s="281">
        <v>4028</v>
      </c>
      <c r="F21" s="524">
        <f>+E21*100/D21</f>
        <v>251.75</v>
      </c>
    </row>
    <row r="22" spans="1:6" s="1" customFormat="1" ht="12.75" customHeight="1">
      <c r="A22" s="162" t="s">
        <v>761</v>
      </c>
      <c r="B22" s="25"/>
      <c r="C22" s="140" t="s">
        <v>762</v>
      </c>
      <c r="D22" s="18">
        <v>2134</v>
      </c>
      <c r="E22" s="18">
        <v>3577</v>
      </c>
      <c r="F22" s="519">
        <f t="shared" si="0"/>
        <v>167.61949390815371</v>
      </c>
    </row>
    <row r="23" spans="1:6" s="1" customFormat="1" ht="30.75" customHeight="1">
      <c r="A23" s="66">
        <v>1000116</v>
      </c>
      <c r="B23" s="25" t="s">
        <v>259</v>
      </c>
      <c r="C23" s="7" t="s">
        <v>266</v>
      </c>
      <c r="D23" s="18">
        <v>305</v>
      </c>
      <c r="E23" s="18">
        <v>394</v>
      </c>
      <c r="F23" s="519">
        <f t="shared" si="0"/>
        <v>129.18032786885246</v>
      </c>
    </row>
    <row r="24" spans="1:6" s="1" customFormat="1" ht="12.75" customHeight="1">
      <c r="A24" s="185" t="s">
        <v>527</v>
      </c>
      <c r="B24" s="93" t="s">
        <v>259</v>
      </c>
      <c r="C24" s="134" t="s">
        <v>528</v>
      </c>
      <c r="D24" s="18">
        <v>100</v>
      </c>
      <c r="E24" s="18">
        <v>924</v>
      </c>
      <c r="F24" s="519">
        <f t="shared" si="0"/>
        <v>924</v>
      </c>
    </row>
    <row r="25" spans="1:6" s="1" customFormat="1" ht="12.75" customHeight="1">
      <c r="A25" s="66">
        <v>1900026</v>
      </c>
      <c r="B25" s="25" t="s">
        <v>259</v>
      </c>
      <c r="C25" s="7" t="s">
        <v>48</v>
      </c>
      <c r="D25" s="18"/>
      <c r="E25" s="18"/>
      <c r="F25" s="18"/>
    </row>
    <row r="26" spans="1:6" s="1" customFormat="1" ht="12.75" customHeight="1">
      <c r="A26" s="66">
        <v>1000165</v>
      </c>
      <c r="B26" s="25" t="s">
        <v>259</v>
      </c>
      <c r="C26" s="7" t="s">
        <v>267</v>
      </c>
      <c r="D26" s="18">
        <v>70380</v>
      </c>
      <c r="E26" s="18">
        <v>88153</v>
      </c>
      <c r="F26" s="519">
        <f t="shared" si="0"/>
        <v>125.25291275930662</v>
      </c>
    </row>
    <row r="27" spans="1:6" s="1" customFormat="1" ht="12.75" customHeight="1">
      <c r="A27" s="66" t="s">
        <v>46</v>
      </c>
      <c r="B27" s="25" t="s">
        <v>259</v>
      </c>
      <c r="C27" s="7" t="s">
        <v>195</v>
      </c>
      <c r="D27" s="18"/>
      <c r="E27" s="18"/>
      <c r="F27" s="18"/>
    </row>
    <row r="28" spans="1:6" s="1" customFormat="1" ht="12.75" customHeight="1">
      <c r="A28" s="66">
        <v>1700061</v>
      </c>
      <c r="B28" s="25" t="s">
        <v>259</v>
      </c>
      <c r="C28" s="7" t="s">
        <v>272</v>
      </c>
      <c r="D28" s="18"/>
      <c r="E28" s="18"/>
      <c r="F28" s="18"/>
    </row>
    <row r="29" spans="1:6" s="1" customFormat="1" ht="12.75" customHeight="1">
      <c r="A29" s="66">
        <v>1000124</v>
      </c>
      <c r="B29" s="25" t="s">
        <v>259</v>
      </c>
      <c r="C29" s="7" t="s">
        <v>268</v>
      </c>
      <c r="D29" s="18"/>
      <c r="E29" s="18"/>
      <c r="F29" s="18"/>
    </row>
    <row r="30" spans="1:6" s="1" customFormat="1" ht="12.75" customHeight="1">
      <c r="A30" s="66">
        <v>1000132</v>
      </c>
      <c r="B30" s="25" t="s">
        <v>259</v>
      </c>
      <c r="C30" s="7" t="s">
        <v>1222</v>
      </c>
      <c r="D30" s="18">
        <v>40000</v>
      </c>
      <c r="E30" s="18">
        <v>59203</v>
      </c>
      <c r="F30" s="519">
        <f aca="true" t="shared" si="1" ref="F30:F36">+E30*100/D30</f>
        <v>148.0075</v>
      </c>
    </row>
    <row r="31" spans="1:6" s="1" customFormat="1" ht="12.75" customHeight="1">
      <c r="A31" s="66">
        <v>1000140</v>
      </c>
      <c r="B31" s="25" t="s">
        <v>259</v>
      </c>
      <c r="C31" s="7" t="s">
        <v>269</v>
      </c>
      <c r="D31" s="18">
        <v>1600</v>
      </c>
      <c r="E31" s="18">
        <v>2309</v>
      </c>
      <c r="F31" s="519">
        <f t="shared" si="1"/>
        <v>144.3125</v>
      </c>
    </row>
    <row r="32" spans="1:6" s="1" customFormat="1" ht="12.75" customHeight="1">
      <c r="A32" s="66">
        <v>1000173</v>
      </c>
      <c r="B32" s="25" t="s">
        <v>259</v>
      </c>
      <c r="C32" s="7" t="s">
        <v>270</v>
      </c>
      <c r="D32" s="18">
        <v>40000</v>
      </c>
      <c r="E32" s="18">
        <v>59266</v>
      </c>
      <c r="F32" s="519">
        <f t="shared" si="1"/>
        <v>148.165</v>
      </c>
    </row>
    <row r="33" spans="1:6" s="1" customFormat="1" ht="12.75" customHeight="1">
      <c r="A33" s="66">
        <v>1200057</v>
      </c>
      <c r="B33" s="25" t="s">
        <v>259</v>
      </c>
      <c r="C33" s="7" t="s">
        <v>788</v>
      </c>
      <c r="D33" s="328">
        <v>28800</v>
      </c>
      <c r="E33" s="328">
        <v>36572</v>
      </c>
      <c r="F33" s="519">
        <f t="shared" si="1"/>
        <v>126.98611111111111</v>
      </c>
    </row>
    <row r="34" spans="1:6" s="1" customFormat="1" ht="12.75" customHeight="1">
      <c r="A34" s="163">
        <v>1000215</v>
      </c>
      <c r="B34" s="164" t="s">
        <v>259</v>
      </c>
      <c r="C34" s="165" t="s">
        <v>271</v>
      </c>
      <c r="D34" s="210">
        <v>504</v>
      </c>
      <c r="E34" s="210">
        <v>532</v>
      </c>
      <c r="F34" s="523">
        <f t="shared" si="1"/>
        <v>105.55555555555556</v>
      </c>
    </row>
    <row r="35" spans="1:6" s="1" customFormat="1" ht="12.75" customHeight="1">
      <c r="A35" s="7"/>
      <c r="B35" s="7"/>
      <c r="C35" s="187" t="s">
        <v>274</v>
      </c>
      <c r="D35" s="183">
        <v>3300</v>
      </c>
      <c r="E35" s="183">
        <v>3471</v>
      </c>
      <c r="F35" s="525">
        <f t="shared" si="1"/>
        <v>105.18181818181819</v>
      </c>
    </row>
    <row r="36" spans="1:6" s="1" customFormat="1" ht="12.75" customHeight="1">
      <c r="A36" s="7"/>
      <c r="B36" s="7"/>
      <c r="C36" s="187" t="s">
        <v>1199</v>
      </c>
      <c r="D36" s="183">
        <v>160</v>
      </c>
      <c r="E36" s="183">
        <v>205</v>
      </c>
      <c r="F36" s="525">
        <f t="shared" si="1"/>
        <v>128.125</v>
      </c>
    </row>
    <row r="38" ht="12.75">
      <c r="C38" s="2" t="s">
        <v>1200</v>
      </c>
    </row>
    <row r="53" spans="1:4" ht="12.75">
      <c r="A53" s="115"/>
      <c r="B53" s="31"/>
      <c r="C53" s="10"/>
      <c r="D53" s="10"/>
    </row>
    <row r="54" spans="1:4" ht="12.75">
      <c r="A54" s="115"/>
      <c r="B54" s="31"/>
      <c r="C54" s="10"/>
      <c r="D54" s="10"/>
    </row>
    <row r="55" spans="1:4" ht="12.75">
      <c r="A55" s="8"/>
      <c r="B55" s="30"/>
      <c r="C55" s="12"/>
      <c r="D55" s="12"/>
    </row>
    <row r="56" spans="1:4" ht="12.75">
      <c r="A56" s="115"/>
      <c r="B56" s="31"/>
      <c r="C56" s="10"/>
      <c r="D56" s="10"/>
    </row>
    <row r="57" spans="1:4" ht="12.75">
      <c r="A57" s="115"/>
      <c r="B57" s="31"/>
      <c r="C57" s="13"/>
      <c r="D57" s="13"/>
    </row>
    <row r="58" spans="3:4" ht="12.75">
      <c r="C58" s="11"/>
      <c r="D58" s="11"/>
    </row>
  </sheetData>
  <sheetProtection/>
  <printOptions/>
  <pageMargins left="0.25" right="0.18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radna stanica mi01</cp:lastModifiedBy>
  <cp:lastPrinted>2020-09-01T05:56:49Z</cp:lastPrinted>
  <dcterms:created xsi:type="dcterms:W3CDTF">2009-12-11T13:16:27Z</dcterms:created>
  <dcterms:modified xsi:type="dcterms:W3CDTF">2020-09-01T05:58:02Z</dcterms:modified>
  <cp:category/>
  <cp:version/>
  <cp:contentType/>
  <cp:contentStatus/>
</cp:coreProperties>
</file>